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mporary\DGAC_2015-2016\Abilitare\SITE\"/>
    </mc:Choice>
  </mc:AlternateContent>
  <bookViews>
    <workbookView xWindow="435" yWindow="15" windowWidth="15600" windowHeight="9240" tabRatio="988" firstSheet="1" activeTab="1"/>
  </bookViews>
  <sheets>
    <sheet name="Date_Ini" sheetId="15" r:id="rId1"/>
    <sheet name="CENTRALIZATOR" sheetId="1" r:id="rId2"/>
    <sheet name="1.1.1.1-Carti" sheetId="4" r:id="rId3"/>
    <sheet name="1.1.1.2-Carti " sheetId="18" r:id="rId4"/>
    <sheet name="1.1.2.1-Carti-Editor" sheetId="19" r:id="rId5"/>
    <sheet name="1.1.2.2-Carti-Editor" sheetId="20" r:id="rId6"/>
    <sheet name="1.2.1-Manuale" sheetId="21" r:id="rId7"/>
    <sheet name="1.2.2-Indrumatoare" sheetId="22" r:id="rId8"/>
    <sheet name="1.3-Coordonare" sheetId="23" r:id="rId9"/>
    <sheet name="2.1-ISI_Journals" sheetId="24" r:id="rId10"/>
    <sheet name="2.1-ISI_Proceedings" sheetId="25" r:id="rId11"/>
    <sheet name="2.2-BDI_Journals + Proceedings" sheetId="27" r:id="rId12"/>
    <sheet name="2.2-BDI_Proceedings " sheetId="26" r:id="rId13"/>
    <sheet name="2.4.1.1-Granturi2.4.2.1" sheetId="28" r:id="rId14"/>
    <sheet name="2.4.1.2-Granturi 2.4.2.2" sheetId="30" r:id="rId15"/>
    <sheet name="2.5-Proiecte" sheetId="31" r:id="rId16"/>
    <sheet name="3.1.1-Citari_ISI" sheetId="32" r:id="rId17"/>
    <sheet name="3.1.1-Citari_BDI" sheetId="33" r:id="rId18"/>
    <sheet name="3.2-Prez" sheetId="34" r:id="rId19"/>
    <sheet name="3.3-Colect" sheetId="35" r:id="rId20"/>
    <sheet name="3.4-Exp_Manag" sheetId="36" r:id="rId21"/>
    <sheet name="3.5-Premii" sheetId="38" r:id="rId22"/>
    <sheet name="3.6-Membru" sheetId="37" r:id="rId23"/>
    <sheet name="Sheet1" sheetId="39" r:id="rId24"/>
  </sheets>
  <definedNames>
    <definedName name="_xlnm.Print_Area" localSheetId="2">'1.1.1.1-Carti'!$A$1:$I$17</definedName>
    <definedName name="_xlnm.Print_Area" localSheetId="3">'1.1.1.2-Carti '!$A$1:$I$14</definedName>
    <definedName name="_xlnm.Print_Area" localSheetId="4">'1.1.2.1-Carti-Editor'!$A$1:$I$17</definedName>
    <definedName name="_xlnm.Print_Area" localSheetId="5">'1.1.2.2-Carti-Editor'!$A$1:$I$16</definedName>
    <definedName name="_xlnm.Print_Area" localSheetId="6">'1.2.1-Manuale'!$A$4:$I$20</definedName>
    <definedName name="_xlnm.Print_Area" localSheetId="7">'1.2.2-Indrumatoare'!$A$1:$I$17</definedName>
    <definedName name="_xlnm.Print_Area" localSheetId="10">'2.1-ISI_Proceedings'!$A$1:$I$36</definedName>
    <definedName name="_xlnm.Print_Area" localSheetId="14">'2.4.1.2-Granturi 2.4.2.2'!$A$1:$L$27</definedName>
    <definedName name="_xlnm.Print_Area" localSheetId="17">'3.1.1-Citari_BDI'!$A$1:$G$17</definedName>
    <definedName name="_xlnm.Print_Area" localSheetId="16">'3.1.1-Citari_ISI'!$A$1:$G$28</definedName>
    <definedName name="_xlnm.Print_Area" localSheetId="18">'3.2-Prez'!$A$1:$D$27</definedName>
  </definedNames>
  <calcPr calcId="152511"/>
</workbook>
</file>

<file path=xl/calcChain.xml><?xml version="1.0" encoding="utf-8"?>
<calcChain xmlns="http://schemas.openxmlformats.org/spreadsheetml/2006/main">
  <c r="I32" i="25" l="1"/>
  <c r="I31" i="25"/>
  <c r="I24" i="27"/>
  <c r="I25" i="27"/>
  <c r="I26" i="27"/>
  <c r="D17" i="35"/>
  <c r="G12" i="32"/>
  <c r="G13" i="32"/>
  <c r="G14" i="32"/>
  <c r="G15" i="32"/>
  <c r="G16" i="32"/>
  <c r="G11" i="32"/>
  <c r="I21" i="27"/>
  <c r="I20" i="27"/>
  <c r="I19" i="27"/>
  <c r="I18" i="27"/>
  <c r="I16" i="27"/>
  <c r="I15" i="27"/>
  <c r="I14" i="27"/>
  <c r="I13" i="27"/>
  <c r="I10" i="27"/>
  <c r="I11" i="27"/>
  <c r="I12" i="27"/>
  <c r="I17" i="27"/>
  <c r="J20" i="1"/>
  <c r="I35" i="25"/>
  <c r="I34" i="25"/>
  <c r="I25" i="25"/>
  <c r="I26" i="25"/>
  <c r="I27" i="25"/>
  <c r="I28" i="25"/>
  <c r="I29" i="25"/>
  <c r="I30" i="25"/>
  <c r="I33" i="25"/>
  <c r="I36" i="25"/>
  <c r="I14" i="24"/>
  <c r="I14" i="18"/>
  <c r="I16" i="22"/>
  <c r="I17" i="4"/>
  <c r="I24" i="25"/>
  <c r="I23" i="25"/>
  <c r="D15" i="37"/>
  <c r="I15" i="22"/>
  <c r="I15" i="4"/>
  <c r="D11" i="34"/>
  <c r="K38" i="1" s="1"/>
  <c r="J56" i="1"/>
  <c r="J54" i="1"/>
  <c r="J47" i="1"/>
  <c r="J48" i="1"/>
  <c r="K52" i="1"/>
  <c r="D25" i="37"/>
  <c r="K54" i="1" s="1"/>
  <c r="D17" i="38"/>
  <c r="K48" i="1" s="1"/>
  <c r="J24" i="1"/>
  <c r="J17" i="31"/>
  <c r="K51" i="1"/>
  <c r="D33" i="35"/>
  <c r="D29" i="35"/>
  <c r="I22" i="25"/>
  <c r="D9" i="38"/>
  <c r="K47" i="1"/>
  <c r="J16" i="31"/>
  <c r="I16" i="31"/>
  <c r="J15" i="31"/>
  <c r="I15" i="31"/>
  <c r="J14" i="31"/>
  <c r="I14" i="31"/>
  <c r="I21" i="25"/>
  <c r="I20" i="25"/>
  <c r="I13" i="24"/>
  <c r="G11" i="33"/>
  <c r="J21" i="30"/>
  <c r="K21" i="30"/>
  <c r="K17" i="28"/>
  <c r="J17" i="28"/>
  <c r="J20" i="30"/>
  <c r="K20" i="30"/>
  <c r="K19" i="30"/>
  <c r="J19" i="30"/>
  <c r="K18" i="30"/>
  <c r="J18" i="30"/>
  <c r="J16" i="28"/>
  <c r="K16" i="28"/>
  <c r="J15" i="28"/>
  <c r="K15" i="28"/>
  <c r="I12" i="21"/>
  <c r="I14" i="22"/>
  <c r="D32" i="37"/>
  <c r="K56" i="1" s="1"/>
  <c r="E18" i="36"/>
  <c r="K44" i="1"/>
  <c r="J44" i="1"/>
  <c r="E11" i="36"/>
  <c r="E10" i="36"/>
  <c r="K43" i="1"/>
  <c r="J43" i="1"/>
  <c r="D9" i="35"/>
  <c r="K40" i="1"/>
  <c r="J40" i="1"/>
  <c r="J39" i="1"/>
  <c r="J38" i="1"/>
  <c r="D20" i="34"/>
  <c r="K39" i="1" s="1"/>
  <c r="G10" i="33"/>
  <c r="J12" i="31"/>
  <c r="J11" i="31"/>
  <c r="K34" i="1" s="1"/>
  <c r="J13" i="31"/>
  <c r="I12" i="31"/>
  <c r="I11" i="31"/>
  <c r="K33" i="1" s="1"/>
  <c r="I13" i="31"/>
  <c r="K13" i="30"/>
  <c r="K14" i="30"/>
  <c r="K15" i="30"/>
  <c r="K16" i="30"/>
  <c r="K17" i="30"/>
  <c r="J13" i="30"/>
  <c r="J14" i="30"/>
  <c r="J15" i="30"/>
  <c r="J16" i="30"/>
  <c r="J17" i="30"/>
  <c r="J12" i="28"/>
  <c r="J13" i="28"/>
  <c r="J14" i="28"/>
  <c r="K12" i="28"/>
  <c r="K13" i="28"/>
  <c r="K11" i="28" s="1"/>
  <c r="K31" i="1" s="1"/>
  <c r="K14" i="28"/>
  <c r="I9" i="27"/>
  <c r="I22" i="27"/>
  <c r="I23" i="27"/>
  <c r="K12" i="26"/>
  <c r="J22" i="1"/>
  <c r="I9" i="25"/>
  <c r="I8" i="25" s="1"/>
  <c r="I10" i="25"/>
  <c r="I11" i="25"/>
  <c r="I12" i="25"/>
  <c r="I13" i="25"/>
  <c r="I14" i="25"/>
  <c r="I15" i="25"/>
  <c r="I16" i="25"/>
  <c r="I17" i="25"/>
  <c r="I18" i="25"/>
  <c r="I19" i="25"/>
  <c r="I11" i="24"/>
  <c r="I12" i="24"/>
  <c r="D13" i="23"/>
  <c r="K20" i="1" s="1"/>
  <c r="J18" i="1"/>
  <c r="J16" i="1"/>
  <c r="I11" i="21"/>
  <c r="I10" i="21" s="1"/>
  <c r="K16" i="1" s="1"/>
  <c r="J15" i="1"/>
  <c r="I14" i="20"/>
  <c r="K15" i="1"/>
  <c r="J14" i="1"/>
  <c r="I14" i="19"/>
  <c r="K14" i="1"/>
  <c r="J13" i="1"/>
  <c r="I16" i="4"/>
  <c r="J12" i="1"/>
  <c r="C5" i="1"/>
  <c r="C2" i="1"/>
  <c r="C3" i="1"/>
  <c r="I10" i="24"/>
  <c r="K22" i="1" s="1"/>
  <c r="J11" i="28"/>
  <c r="K29" i="1" s="1"/>
  <c r="I13" i="18"/>
  <c r="K13" i="1"/>
  <c r="I13" i="22"/>
  <c r="K18" i="1" s="1"/>
  <c r="I14" i="4"/>
  <c r="K12" i="1"/>
  <c r="J12" i="30" l="1"/>
  <c r="K30" i="1" s="1"/>
  <c r="G10" i="32"/>
  <c r="K12" i="30"/>
  <c r="K32" i="1" s="1"/>
  <c r="K57" i="1"/>
  <c r="I8" i="27"/>
  <c r="K24" i="1" s="1"/>
  <c r="K35" i="1" s="1"/>
  <c r="K21" i="1"/>
  <c r="K58" i="1" l="1"/>
</calcChain>
</file>

<file path=xl/sharedStrings.xml><?xml version="1.0" encoding="utf-8"?>
<sst xmlns="http://schemas.openxmlformats.org/spreadsheetml/2006/main" count="888" uniqueCount="463">
  <si>
    <t>Confirm corectitudinea datelor declarate.  Responsabil   Semnătura</t>
  </si>
  <si>
    <t>responsabil</t>
  </si>
  <si>
    <t xml:space="preserve">Membru </t>
  </si>
  <si>
    <t>Confirm corectitudinea datelor declarate responsabil   Semnătura</t>
  </si>
  <si>
    <t>1.1.2 Carti/capitole de carti ca editor/ coordonator</t>
  </si>
  <si>
    <t>2.5 Proiecte de cercetare/ consultanta (valoare de minim 10000 Euro echivalent</t>
  </si>
  <si>
    <t>20* ani de desfasurare</t>
  </si>
  <si>
    <t>Premiu</t>
  </si>
  <si>
    <t>Membru/ anul</t>
  </si>
  <si>
    <t>Calitate/ anul</t>
  </si>
  <si>
    <t>3.6.3 Conducere asociatii profesionale nationale</t>
  </si>
  <si>
    <t>Anul/ Locul</t>
  </si>
  <si>
    <t>BDI                                             (Baza de date internaţională)</t>
  </si>
  <si>
    <t>BDI (Bza de date internationala)</t>
  </si>
  <si>
    <t>2.1 Articole in volumele unor manifestari stiintifice indexate in alte BDI</t>
  </si>
  <si>
    <t>2.4.1 Director / responsabil</t>
  </si>
  <si>
    <t>2.4.1.1 INTERNATIONALE</t>
  </si>
  <si>
    <t>Nr. Crt.</t>
  </si>
  <si>
    <t>Denumirea grantului</t>
  </si>
  <si>
    <t>Nr. Grant</t>
  </si>
  <si>
    <t>Beneficiar</t>
  </si>
  <si>
    <t>Poziţia în cadrul echipei de cercetare</t>
  </si>
  <si>
    <t>Confirm corectitudinea datelor declarate.  DIRECTOR GRANT/PROIECT   Semnătura</t>
  </si>
  <si>
    <t>Echipa de cercetare ( Director şi cercetători )</t>
  </si>
  <si>
    <t>Membru</t>
  </si>
  <si>
    <t>2.4.2.1 INTERNATIONALE</t>
  </si>
  <si>
    <t>Director</t>
  </si>
  <si>
    <t>Ani de desfasurare</t>
  </si>
  <si>
    <t>Perioada de desfasurare</t>
  </si>
  <si>
    <t>2.4.1 Director/ responsabil Min 2         pt profesor</t>
  </si>
  <si>
    <t>Denumire asociatie</t>
  </si>
  <si>
    <t>3.6.4 .1 Asociatii profesionale internationale</t>
  </si>
  <si>
    <t>3.6.4 .2 Asociatii profesionale nationale</t>
  </si>
  <si>
    <t>Denumire organizatie</t>
  </si>
  <si>
    <t>2.4.1.2 NATIONALE</t>
  </si>
  <si>
    <t>2.4.2.2 NATIONALE</t>
  </si>
  <si>
    <t>Nr contract</t>
  </si>
  <si>
    <t xml:space="preserve"> </t>
  </si>
  <si>
    <t>Facultatea/ Departamentul prin care s-a implementat</t>
  </si>
  <si>
    <t xml:space="preserve">1.  Structura activitătii  candidatului </t>
  </si>
  <si>
    <t>Domeniul activitătilor</t>
  </si>
  <si>
    <t xml:space="preserve">                Observatii    (activitatea din intreaga cariera)</t>
  </si>
  <si>
    <t xml:space="preserve">Subcategorii </t>
  </si>
  <si>
    <t>Activitatea didacica si profesionala (A1)</t>
  </si>
  <si>
    <t xml:space="preserve"> Se includ cele publicate electronic.</t>
  </si>
  <si>
    <t>internationale</t>
  </si>
  <si>
    <t>nationale</t>
  </si>
  <si>
    <t>Manuale, suport de curs si aplicatii, inclusiv electronic,  lucrari practice de laborator, software  pentru aplicatii de laborator,in specialitatea postului</t>
  </si>
  <si>
    <t>Activitatea de cercetare (A2)</t>
  </si>
  <si>
    <t>Reviste de specialitate de circulaţie internaţională recunoscute, cotate  ISI Thomson Reuters</t>
  </si>
  <si>
    <t>(25+20 * factor impact) / 
nr.de aut</t>
  </si>
  <si>
    <t>Reviste de specialitate de circulaţie internaţională recunoscute, indexate in alte Baze de Date Internationale</t>
  </si>
  <si>
    <t>20 / nr.de autori</t>
  </si>
  <si>
    <t>10 * ani de desfasurare</t>
  </si>
  <si>
    <t>Recunoasterea si impactul activitatii (A3)</t>
  </si>
  <si>
    <t>se exclud autocitarile; lucrari citate: articol de revista, conferinta, carte, teza</t>
  </si>
  <si>
    <t>BDI</t>
  </si>
  <si>
    <t>ISI</t>
  </si>
  <si>
    <t>nationale si internationale neindexate</t>
  </si>
  <si>
    <t xml:space="preserve">Indicatori
(kpi)
</t>
  </si>
  <si>
    <t>Nr. crt.</t>
  </si>
  <si>
    <t>Criterii minime necesare
(PROFESOR)</t>
  </si>
  <si>
    <t>Indicatorul de merit (A = A1+A2+A3)</t>
  </si>
  <si>
    <r>
      <t>S</t>
    </r>
    <r>
      <rPr>
        <b/>
        <sz val="9"/>
        <color indexed="8"/>
        <rFont val="Tahoma"/>
        <family val="2"/>
      </rPr>
      <t xml:space="preserve"> k1i + </t>
    </r>
    <r>
      <rPr>
        <b/>
        <sz val="9"/>
        <color indexed="8"/>
        <rFont val="Symbol"/>
        <family val="1"/>
        <charset val="2"/>
      </rPr>
      <t>S</t>
    </r>
    <r>
      <rPr>
        <b/>
        <sz val="9"/>
        <color indexed="8"/>
        <rFont val="Tahoma"/>
        <family val="2"/>
      </rPr>
      <t xml:space="preserve"> k2i + </t>
    </r>
    <r>
      <rPr>
        <b/>
        <sz val="9"/>
        <color indexed="8"/>
        <rFont val="Symbol"/>
        <family val="1"/>
        <charset val="2"/>
      </rPr>
      <t>S</t>
    </r>
    <r>
      <rPr>
        <b/>
        <sz val="9"/>
        <color indexed="8"/>
        <rFont val="Tahoma"/>
        <family val="2"/>
      </rPr>
      <t xml:space="preserve"> k3i</t>
    </r>
  </si>
  <si>
    <t>Numar realizat</t>
  </si>
  <si>
    <t>Activitate candidat</t>
  </si>
  <si>
    <t>Suma indicatori realizati</t>
  </si>
  <si>
    <t>Universitatea "Politehnica" din Timisoara</t>
  </si>
  <si>
    <t>Indicator realizat</t>
  </si>
  <si>
    <t>1.1.2 Carti/Capitole de carti ca editor/ coordonator</t>
  </si>
  <si>
    <t>3.1.1 ISI</t>
  </si>
  <si>
    <t>Titlul lucrării citate</t>
  </si>
  <si>
    <t>Detalii ale articolului care citeaza</t>
  </si>
  <si>
    <t>Nr autori ai articolului citat</t>
  </si>
  <si>
    <t>Revista / Proceedingsul ISI in care se citeaza</t>
  </si>
  <si>
    <t>2</t>
  </si>
  <si>
    <t>3.1.2 BDI</t>
  </si>
  <si>
    <t>Revista / Proceedingsul BDI in care se citeaza</t>
  </si>
  <si>
    <t>3.3 Membru in colectivele de radactie sau comitetele stiintifice si manifestarilor stiintifice, organizator de manif stiintifice , recenzor pentru revistesi manifestari stiintifice nationale si internationale (maxim 10 activitati)</t>
  </si>
  <si>
    <t>Centralizator Standarde minimale necesare si obligatorii pentru conferirea titlului didactic de profesor in invatamantul superior - MO Partea I nr. 890bis/27.12.2012</t>
  </si>
  <si>
    <t>3.1 Citari in reviste ISI si BDI si in volumele conferintelor ISI si BDI (exclusiv citari ale autorilor)</t>
  </si>
  <si>
    <t>Lucrare citata</t>
  </si>
  <si>
    <t>3.2 Prezentari invitate in plenul unor manifestari stiintifice nationale si internationale si Profesor invitat (exclusiv Erasmus)</t>
  </si>
  <si>
    <t>Manifestarea</t>
  </si>
  <si>
    <t>Anul Luna Locul</t>
  </si>
  <si>
    <t>3.2.1 Internationale</t>
  </si>
  <si>
    <t>3.2.2 Nationale</t>
  </si>
  <si>
    <t>3.3.1 ISI</t>
  </si>
  <si>
    <t>3.3.2 BDI</t>
  </si>
  <si>
    <t>3.3.3 Nationale si internationale neindexate</t>
  </si>
  <si>
    <t>Manifestarea/ Revista / Rolul</t>
  </si>
  <si>
    <t>3.4.1 Conducere</t>
  </si>
  <si>
    <t>3.4.2 Membru</t>
  </si>
  <si>
    <t>Perioada</t>
  </si>
  <si>
    <t>Nr ani</t>
  </si>
  <si>
    <t>Pozitia / nivelul</t>
  </si>
  <si>
    <t>3.3 Membru in colectivele de redactie sau comitete stiintifice ale revistelor si manifestarilor stiintifice, organizator de manifestari stiintifice. Recenzor pentru reviste si manifestari stiintifice nationale si internationale</t>
  </si>
  <si>
    <t>1.1 Carti si capitole in carti de specialitate</t>
  </si>
  <si>
    <t>1.1.1.1</t>
  </si>
  <si>
    <t>1.1.1.2</t>
  </si>
  <si>
    <t>1.2 Suport didactic</t>
  </si>
  <si>
    <t>1.1.2.1</t>
  </si>
  <si>
    <t>1.1.2.2</t>
  </si>
  <si>
    <t xml:space="preserve">1.3 Coordonare programe de studii, organizare si coordonare programe de formare continua si proiecte educationale (POS, Socrates, Leonardo, sa)  </t>
  </si>
  <si>
    <t>nr. pagini/(10*nr. autori)</t>
  </si>
  <si>
    <t>nr. pagini/(2*nr. autori)</t>
  </si>
  <si>
    <t>nr. pagini/(5*nr. autori)</t>
  </si>
  <si>
    <t>nr. pagini/(3*nr. autori)</t>
  </si>
  <si>
    <t>nr. pagini/(7*nr. autori)</t>
  </si>
  <si>
    <t>nr. pagini/(20*nr. autori)</t>
  </si>
  <si>
    <t>Punctaj max. 10 activitati pentru profesor</t>
  </si>
  <si>
    <t xml:space="preserve">2.1 Articole in reviste cotate ISI Thomson Reuters si in volume indexate ISI proceedings </t>
  </si>
  <si>
    <t>Tipul activitatilor</t>
  </si>
  <si>
    <t>Categorie si restrictii</t>
  </si>
  <si>
    <t>Minim 8 articole pentru Profesor</t>
  </si>
  <si>
    <t>Minim 5 articole pentru Conf.</t>
  </si>
  <si>
    <t>Minim 12 articole pentru Profesor</t>
  </si>
  <si>
    <t>Minim 8 articole pentru Conf.</t>
  </si>
  <si>
    <t>2.3 Proprietate intelectuala, brevete de inventie</t>
  </si>
  <si>
    <t xml:space="preserve">2.2 Articole in reviste si volumele unor manifestari stiintifice indexate in alte baze de date internationale </t>
  </si>
  <si>
    <t>2.3.1 Cotate ISI</t>
  </si>
  <si>
    <t>2.3.2 Internationale, necotate ISI</t>
  </si>
  <si>
    <t>2.3.3 Nationale</t>
  </si>
  <si>
    <t>2.4 Granturi / proiecte castigate prin competitie</t>
  </si>
  <si>
    <t>2.4.2 Membru in echipa</t>
  </si>
  <si>
    <t>2.5 Proiecte de cercetare/consultanta (valoare de min 10000eur echivalent)</t>
  </si>
  <si>
    <t>2.5.1 Responsabil</t>
  </si>
  <si>
    <t>2.5.2 Membru in echipa</t>
  </si>
  <si>
    <t>2.4.1.1</t>
  </si>
  <si>
    <t>2.4.1.2</t>
  </si>
  <si>
    <t>2.4.2.1</t>
  </si>
  <si>
    <t>2.4.2.2</t>
  </si>
  <si>
    <t>3.1 Citari in reviste ISI si BDI si in volumele conferintelor ISI si BDI</t>
  </si>
  <si>
    <t>3.1.1</t>
  </si>
  <si>
    <t>3.1.2</t>
  </si>
  <si>
    <t xml:space="preserve"> ISI</t>
  </si>
  <si>
    <t xml:space="preserve"> BDI</t>
  </si>
  <si>
    <t>5 / nr aut art.citat</t>
  </si>
  <si>
    <t>3 / nr aut art.citat</t>
  </si>
  <si>
    <t>3.2 Prezentari invitate in plenul unor manifestari stiintifice nationale si internationale și Profesor invitat (exclusiv ERASMUS)</t>
  </si>
  <si>
    <t>3.2.1</t>
  </si>
  <si>
    <t>3.2.2</t>
  </si>
  <si>
    <t>Punctaj unic pentru fiecare activitate (maxim 10 activitati pentru profesor)</t>
  </si>
  <si>
    <t>3.4 Experienta de management</t>
  </si>
  <si>
    <t>3.5 Premii</t>
  </si>
  <si>
    <t>3.6 Membru in academii, organizatii, asociatii profesionale de prestigiu, nationale si internationale, apartenenta la organizatii din domeniul educatiei nationale si cercetarii</t>
  </si>
  <si>
    <t>3.3.1</t>
  </si>
  <si>
    <t>3.3.2</t>
  </si>
  <si>
    <t>3.3.3</t>
  </si>
  <si>
    <t>3.4.1</t>
  </si>
  <si>
    <t>Conducere (rector, prorector, cancelar, decan, prodecan, dir. Dept, director scoala doctorala, director, director adj., sef sectie)</t>
  </si>
  <si>
    <t>3.4.2</t>
  </si>
  <si>
    <t>Membru organisme conducere (senat, consiliu facultate, consiliu departament, cond administratie, consiliu stiintific)</t>
  </si>
  <si>
    <t>3.5.1</t>
  </si>
  <si>
    <t>3.5.2</t>
  </si>
  <si>
    <t>3.5.3</t>
  </si>
  <si>
    <t>3.5.4</t>
  </si>
  <si>
    <t>Academia Romana</t>
  </si>
  <si>
    <t>ASAS, AOSR, Academii de ramura si CNCSIS</t>
  </si>
  <si>
    <t>Premii internationale</t>
  </si>
  <si>
    <t>Premii nationale in domeniu</t>
  </si>
  <si>
    <t>3.6.1 Academia Romana</t>
  </si>
  <si>
    <t>3.6.2 ASAS, AOSR, si academii de ramura</t>
  </si>
  <si>
    <t>3.6.3 Conducere asociatii profesionale</t>
  </si>
  <si>
    <t>3.6.4 Asociatii profesionale</t>
  </si>
  <si>
    <t>3.6.5 Consilii si organizatii in domeniul educatiei si cercetarii</t>
  </si>
  <si>
    <t>3.6.3.1</t>
  </si>
  <si>
    <t>3.6.3.2</t>
  </si>
  <si>
    <t>3.6.4.1</t>
  </si>
  <si>
    <t>3.6.4.2</t>
  </si>
  <si>
    <t>3.6.5.1</t>
  </si>
  <si>
    <t>3.6.5.2</t>
  </si>
  <si>
    <t xml:space="preserve">Conducere  </t>
  </si>
  <si>
    <t xml:space="preserve">Membru  </t>
  </si>
  <si>
    <t xml:space="preserve">1.1.1 Carti /capitole ca autor; pentru profesor minim 2                         </t>
  </si>
  <si>
    <t xml:space="preserve">1.2.1 Manuale, suport de curs; pentru profesor minim 2 din care 1 ca prim autor                       </t>
  </si>
  <si>
    <t>1.2.2 Indrumatoare de laborator/aplicatii; pentru profesor minim 2 din care 1 ca prim autor</t>
  </si>
  <si>
    <r>
      <t xml:space="preserve">S </t>
    </r>
    <r>
      <rPr>
        <b/>
        <sz val="9"/>
        <rFont val="Tahoma"/>
        <family val="2"/>
      </rPr>
      <t xml:space="preserve">kpi </t>
    </r>
    <r>
      <rPr>
        <b/>
        <sz val="9"/>
        <rFont val="Symbol"/>
        <family val="1"/>
        <charset val="2"/>
      </rPr>
      <t>³</t>
    </r>
    <r>
      <rPr>
        <b/>
        <sz val="9"/>
        <rFont val="Tahoma"/>
        <family val="2"/>
      </rPr>
      <t xml:space="preserve"> 80</t>
    </r>
  </si>
  <si>
    <t>50 / nr.de autori</t>
  </si>
  <si>
    <t>35 / nr. de autori</t>
  </si>
  <si>
    <t>25 / nr. de autori</t>
  </si>
  <si>
    <t>5 * ani de desfasurare</t>
  </si>
  <si>
    <t>5/proiect</t>
  </si>
  <si>
    <t>2/proiect</t>
  </si>
  <si>
    <r>
      <t xml:space="preserve">S </t>
    </r>
    <r>
      <rPr>
        <b/>
        <sz val="9"/>
        <rFont val="Tahoma"/>
        <family val="2"/>
      </rPr>
      <t xml:space="preserve">kpi </t>
    </r>
    <r>
      <rPr>
        <b/>
        <sz val="9"/>
        <rFont val="Symbol"/>
        <family val="1"/>
        <charset val="2"/>
      </rPr>
      <t>³</t>
    </r>
    <r>
      <rPr>
        <b/>
        <sz val="9"/>
        <rFont val="Tahoma"/>
        <family val="2"/>
      </rPr>
      <t xml:space="preserve"> 300</t>
    </r>
  </si>
  <si>
    <r>
      <t xml:space="preserve">S </t>
    </r>
    <r>
      <rPr>
        <b/>
        <sz val="9"/>
        <rFont val="Tahoma"/>
        <family val="2"/>
      </rPr>
      <t xml:space="preserve">kpi </t>
    </r>
    <r>
      <rPr>
        <b/>
        <sz val="9"/>
        <rFont val="Symbol"/>
        <family val="1"/>
        <charset val="2"/>
      </rPr>
      <t>³</t>
    </r>
    <r>
      <rPr>
        <b/>
        <sz val="9"/>
        <rFont val="Tahoma"/>
        <family val="2"/>
      </rPr>
      <t xml:space="preserve"> 70</t>
    </r>
  </si>
  <si>
    <r>
      <t>³</t>
    </r>
    <r>
      <rPr>
        <b/>
        <sz val="9"/>
        <rFont val="Tahoma"/>
        <family val="2"/>
      </rPr>
      <t xml:space="preserve"> 450</t>
    </r>
  </si>
  <si>
    <t>5*nr.ani</t>
  </si>
  <si>
    <t>2*nr.ani</t>
  </si>
  <si>
    <t>COMISIA INGINERIE CIVILA SI MANAGEMENT</t>
  </si>
  <si>
    <t xml:space="preserve">Departamentul </t>
  </si>
  <si>
    <t>Comisia</t>
  </si>
  <si>
    <t>INGINERIE CIVILA SI MANAGEMENT</t>
  </si>
  <si>
    <t>Candidat</t>
  </si>
  <si>
    <t>Post nr</t>
  </si>
  <si>
    <t xml:space="preserve">1.1 Carti si capitole în carti de specialitate </t>
  </si>
  <si>
    <t>Nr. Crt</t>
  </si>
  <si>
    <t>Autori</t>
  </si>
  <si>
    <t>Titlul lucrării</t>
  </si>
  <si>
    <t>Conferinţa, Simpozionul,                                       Denumirea volumului, Localitatea, etc.</t>
  </si>
  <si>
    <t>Anul</t>
  </si>
  <si>
    <t>Ziua, luna</t>
  </si>
  <si>
    <t>ISBN                                                   şi / sau                                                   ISSN</t>
  </si>
  <si>
    <t>Nr autori</t>
  </si>
  <si>
    <t>Titlul cartii</t>
  </si>
  <si>
    <t>Nr pagini</t>
  </si>
  <si>
    <t>1.1.1.1 Internationale</t>
  </si>
  <si>
    <t>1.1.1.2 Nationale</t>
  </si>
  <si>
    <t>Editura</t>
  </si>
  <si>
    <t xml:space="preserve"> Editura</t>
  </si>
  <si>
    <t>1.1.2.1 Internationale</t>
  </si>
  <si>
    <t>Editori</t>
  </si>
  <si>
    <t>Nr editori</t>
  </si>
  <si>
    <t>1.1.2.2 Nationale</t>
  </si>
  <si>
    <t xml:space="preserve">1.2.1 Manuale, suport de curs                         </t>
  </si>
  <si>
    <t xml:space="preserve">Titlul </t>
  </si>
  <si>
    <t xml:space="preserve">1.2.2 Indrumare de laborator / aplicatii                 </t>
  </si>
  <si>
    <t>1.3 Coordonare de programe de studii, organizare si coordonare programe de formare continua, proiecte educationale</t>
  </si>
  <si>
    <t>Programul</t>
  </si>
  <si>
    <t>2.1 Articole in reviste cotate ISI Thomson Reuters si in volumele indexate ISI Proceedings</t>
  </si>
  <si>
    <t>Revista</t>
  </si>
  <si>
    <t>Vol (Nr.)</t>
  </si>
  <si>
    <t>Pag.</t>
  </si>
  <si>
    <t>Factor              de impact</t>
  </si>
  <si>
    <t>2.1.1 Articole in reviste cu factor de impact</t>
  </si>
  <si>
    <t>2.2 Articole in reviste si volumele unor manifestari stiintifice indexate in alte baze de date internationale</t>
  </si>
  <si>
    <t>Revista/ Conferinta</t>
  </si>
  <si>
    <t>ISBN/Vol. Nr.</t>
  </si>
  <si>
    <t xml:space="preserve">Responsabil </t>
  </si>
  <si>
    <t>Responsabil</t>
  </si>
  <si>
    <t>Premii internationale in domeniu</t>
  </si>
  <si>
    <t>3.6 Membru in academii, organizatii, asoc profesionale de prestigiu, nationale si internationale, apartenenta la organizatii din domeniul educatiei si cercetarii</t>
  </si>
  <si>
    <t xml:space="preserve">2.1.2 Articole in volume </t>
  </si>
  <si>
    <t>indexate ISI Proceedings</t>
  </si>
  <si>
    <t>Asist. Dr. Ing. Halbac-Cotoara-Zamfir Rares</t>
  </si>
  <si>
    <t>Hidro</t>
  </si>
  <si>
    <t>Halbac-Cotoara-Zamfir Rares</t>
  </si>
  <si>
    <t>Romania's western part (Timis County) facing climatic changes</t>
  </si>
  <si>
    <t>Lambert Academic Publishing</t>
  </si>
  <si>
    <t>978-3-8433-7610-5</t>
  </si>
  <si>
    <t>Halbac-Cotoara-Zamfir Rares, Gabor Alina</t>
  </si>
  <si>
    <t>Modernization of Floating Pumping Station for Irrigation in Sustainable Micro Irrigation: Principles and Practices</t>
  </si>
  <si>
    <t>Apple Academic Press</t>
  </si>
  <si>
    <t>978-1-77188-016-9</t>
  </si>
  <si>
    <t>Halbac-Cotoara-Zamfir Rares, Hategan Emanuel</t>
  </si>
  <si>
    <t>Micro Irrigation Design Using Hydrocalc Software in Sustainable Micro Irrigation: Principles and Practices</t>
  </si>
  <si>
    <t>Eficientizarea amenajarilor de desecare-drenaj</t>
  </si>
  <si>
    <t>Politehnica</t>
  </si>
  <si>
    <t>978-606-554-316-4</t>
  </si>
  <si>
    <t>Amenajari hidroameliorative</t>
  </si>
  <si>
    <t>978-606-554-317-1</t>
  </si>
  <si>
    <t>Dezvoltare durabila</t>
  </si>
  <si>
    <t>Brumar</t>
  </si>
  <si>
    <t>978-973-602-798-7</t>
  </si>
  <si>
    <t>2012</t>
  </si>
  <si>
    <t>168</t>
  </si>
  <si>
    <t>1</t>
  </si>
  <si>
    <t>Man Teodor Eugen, Halbac-Cotoara-Zamfir Rares, Receanu Ramona-Georgeta</t>
  </si>
  <si>
    <t>Probleme de drenaje. Calcul si experiment</t>
  </si>
  <si>
    <t>978-606-554-572-4</t>
  </si>
  <si>
    <t>162</t>
  </si>
  <si>
    <t>3</t>
  </si>
  <si>
    <t>Departamentul de Hidrotehnica</t>
  </si>
  <si>
    <t>Costescu Ioana-Alina, Nemes Nicoleta, Halbac-Cotoara-Zamfir Rares</t>
  </si>
  <si>
    <t>Water resource quality modeling in Hydrographic Basin of Bega River</t>
  </si>
  <si>
    <t>Journal of Environmental Protection and Ecology</t>
  </si>
  <si>
    <t>Problems regarding the implementation of ecological education concept in the peoples area</t>
  </si>
  <si>
    <t xml:space="preserve">The Romanian Banat Region challenging climatic changes </t>
  </si>
  <si>
    <t>Sustainable development and agroturism in Timis County. Perspectives</t>
  </si>
  <si>
    <t>Drainage perspectives in Romania. Theory and action</t>
  </si>
  <si>
    <t>1333-2651</t>
  </si>
  <si>
    <t>iulie 2013, Rodos, Grecia</t>
  </si>
  <si>
    <t>Employment Week 2011</t>
  </si>
  <si>
    <t>noiembrie 2011, Bruxelles, Belgia</t>
  </si>
  <si>
    <t>EWRA</t>
  </si>
  <si>
    <t>IACSIT</t>
  </si>
  <si>
    <t>IAENG</t>
  </si>
  <si>
    <t>21-24 februarie</t>
  </si>
  <si>
    <t>Halbac-Cotoara-Zamfir Rares, Costescu Ioana-Alina, Nemes Nicoleta</t>
  </si>
  <si>
    <t>Sustainable rural development strategy from natural and technological risks, accessibility and population needs maps</t>
  </si>
  <si>
    <t>3-5 septembrie</t>
  </si>
  <si>
    <t>978-960-89832-8-1</t>
  </si>
  <si>
    <t>The complex role of land drainage in a sustainable agriculture</t>
  </si>
  <si>
    <t>Man Teodor Eugen, Ioan Paun Otiman, Mateoc-Sarb Nicoleta, Mateoc Teodor, Seulean Victoria, Halbac-Cotoara-Zamfir Rares</t>
  </si>
  <si>
    <t>25-26 august</t>
  </si>
  <si>
    <t>Halbac-Cotoara-Zamfir Rares, Costescu Ioana-Alina, Nemes Iacob</t>
  </si>
  <si>
    <t>The management of technological changes role in increasing employment rate</t>
  </si>
  <si>
    <t>The role of technological changes' management in urban regeneration and resilience improvement</t>
  </si>
  <si>
    <t>The 7th International Conference Management of Technological Changes, Alexandroupolis, Greece</t>
  </si>
  <si>
    <t>1-3 septembrie</t>
  </si>
  <si>
    <t>978-960-99486-3-0</t>
  </si>
  <si>
    <t>Efficient management of agricultural lowlands affected by humidity excess from Hungary-Romania transborder area</t>
  </si>
  <si>
    <t>19-22 februarie</t>
  </si>
  <si>
    <t>1848-4425</t>
  </si>
  <si>
    <t>Agricultural water management in Arad county</t>
  </si>
  <si>
    <t>Costescu Ioana-Alina, Halbac-Cotoara-Zamfir Rares, Jumanca Radu, Ienci Catalin</t>
  </si>
  <si>
    <t>A view on land degradation and desertification issues</t>
  </si>
  <si>
    <t>Changes in agricultural water demands for western Romania</t>
  </si>
  <si>
    <t>25-28 februarie</t>
  </si>
  <si>
    <t>2010-2013</t>
  </si>
  <si>
    <t>2012-2016</t>
  </si>
  <si>
    <t>x</t>
  </si>
  <si>
    <t>RESOURCE MANAGEMENT OF RENEWABLE ENERGY OF FOREST FUEL IN SOUTH-WEST FOREST DISTRICTS OF ROMANIA</t>
  </si>
  <si>
    <t>THE ROMANIAN BANAT REGION CHALLENGING CLIMATIC CHANGES</t>
  </si>
  <si>
    <t>WATER RESOURCE QUALITY MODELLING IN THE HYDROGRAPHIC BASIN OF THE BEGA RIVER</t>
  </si>
  <si>
    <t>ENVIRONMENTAL AND ECONOMIC ANALYSIS OF IRRIGATION TECHNOLOGIES FOR IMPROVING WATER USAGE</t>
  </si>
  <si>
    <t>PROBLEMS REGARDING THE IMPLEMENTATION OF ECOLOGICAL EDUCATION CONCEPT IN THE PEOPLES AREA</t>
  </si>
  <si>
    <t>EXPANSION OF ENVIRONMENTAL EDUCATION THROUGH FIELD TRIPS. SCHOOL OF THE WILD</t>
  </si>
  <si>
    <t>Universitatea Politehnica Timisoara</t>
  </si>
  <si>
    <t>Probleme de drenaje. Calcul si experiment. Editie revizuita si adaugita</t>
  </si>
  <si>
    <t>978-973-625-551-9</t>
  </si>
  <si>
    <t>110</t>
  </si>
  <si>
    <t>2007</t>
  </si>
  <si>
    <t>Abordari si concepte moderne in tehnica imbunatatirilor funciare</t>
  </si>
  <si>
    <t>Günal Hikmet, Korucu Tayfun, Birkas Marta, Özgöz Engin, Halbac-Cotoara-Zamfir Rares</t>
  </si>
  <si>
    <t>Threats to Sustainability of Soil Functions in Central and Southeast Europe</t>
  </si>
  <si>
    <t>Sustainability</t>
  </si>
  <si>
    <t>7(2)</t>
  </si>
  <si>
    <t>1454-2382</t>
  </si>
  <si>
    <t>Bulletin of the University of Agricultural Sciences and Veterinary Medicine, Vol 62</t>
  </si>
  <si>
    <t>Bulletin of the University of Agricultural Sciences and Veterinary Medicine, Vol 63</t>
  </si>
  <si>
    <t>Rural Development analyzing and diagnosing methods in Romania</t>
  </si>
  <si>
    <t>25-26 august 2007</t>
  </si>
  <si>
    <t xml:space="preserve">978-960-893205 </t>
  </si>
  <si>
    <t>The 5th International Conference Management of Technological Changes, Book 2</t>
  </si>
  <si>
    <t>3-5 septembrie 2009</t>
  </si>
  <si>
    <t>The 6th International Conference Management of Technological Changes, Vol 2</t>
  </si>
  <si>
    <t>The 6th International Conference Management of Technological Changes, Vol. 2</t>
  </si>
  <si>
    <t>Contributions to the students counseling program at the “Politehnica” University of Timisoara</t>
  </si>
  <si>
    <t>What we can do or not do for our higher education environment? Opinions from the young generations for the Timisoara’s high education of tomorrow</t>
  </si>
  <si>
    <t>Proceedings of the 6th International Seminar on the Quality Management in Higher Education</t>
  </si>
  <si>
    <t>978-973-662-566-4</t>
  </si>
  <si>
    <t>8-9 iulie 2010</t>
  </si>
  <si>
    <t>Different software for agriculture water management in Romaniar</t>
  </si>
  <si>
    <t>Efficient methods for land drainage design using computerized non steady-state methods</t>
  </si>
  <si>
    <t>39th International Symposium  Actual Tasks in Agricultural Engineering</t>
  </si>
  <si>
    <t>Halbac-Cotoara-Zamfir Rares, Jarbas de Miranda</t>
  </si>
  <si>
    <t>A comparison regarding models used in agricultural drainage systems design in Brazil and Romania</t>
  </si>
  <si>
    <t>A comparison of the head losses values for Bihor County’s drainage systems using the results obtained with DrenVSubIr and Espadren Programs</t>
  </si>
  <si>
    <t>40th International Symposium Actual Tasks in Agricultural Enginnering</t>
  </si>
  <si>
    <t>Stana Octavian, Halbac-Cotoara-Zamfir Rares, Man Teodor Eugen</t>
  </si>
  <si>
    <t>Gabor Alina, Man Teodor Eugen, Halbac-Cotoara-Zamfir Rares</t>
  </si>
  <si>
    <t>17-23 iunie</t>
  </si>
  <si>
    <t>An analysis of Banat region climate using specialized software</t>
  </si>
  <si>
    <t>Characterization of drought in western Timis County</t>
  </si>
  <si>
    <t>The evaluation of climate evolution tendency and of water-table levels in the area covered by Fantanele-Sagu irrigation system</t>
  </si>
  <si>
    <t>The rehabilitation and modernization of Fantanele-Sagu Arad irrigation system</t>
  </si>
  <si>
    <t>12th International Multidisciplinary Scientific Geoconference SGEM</t>
  </si>
  <si>
    <t>1314-2704</t>
  </si>
  <si>
    <t>Water excess management in Caras-Severin County (Romania)</t>
  </si>
  <si>
    <t>Water management in Banat region, Bega Veche basin</t>
  </si>
  <si>
    <t>41th International Symposium Actual Tasks in Agricultural Engineering</t>
  </si>
  <si>
    <t>Halbac-Cotoara-Zamfir Rares, Halbac-Cotoara-Zamfir Cristina</t>
  </si>
  <si>
    <t>Preparatory class – A new challenge in environmental education for children</t>
  </si>
  <si>
    <t>13th International Multidisciplinary Scientific Geoconference SGEM 2013, Vol. Ecology, Economics, Education and Legislation</t>
  </si>
  <si>
    <t>16-22 iunie</t>
  </si>
  <si>
    <t>978-619-7105-05-6, 1314-2704</t>
  </si>
  <si>
    <t>Stana Octavian, Halbac-Cotoara-Zamfir Rares</t>
  </si>
  <si>
    <t>An analysis of water scarcity phenomenon and water demands for agricultural areas from western part of Romania using different programs</t>
  </si>
  <si>
    <t>Climate changes impact on water-table levels in W Romania</t>
  </si>
  <si>
    <t>13th International Conference on Environmental Science and Technology CEST2013</t>
  </si>
  <si>
    <t>978-960-7475-51-0</t>
  </si>
  <si>
    <t>42nd International Symposium Actual Tasks in Agricultural Engineering</t>
  </si>
  <si>
    <t>Man Teodor Eugen, Bodog Marinela, Constantinescu Laura, Halbac-Cotoara-Zamfir Rares</t>
  </si>
  <si>
    <t>New software for the optimal design of drainage network in steady-state sub-irrigation case study:Greoni-Ticvanu Mare drainage arrangement</t>
  </si>
  <si>
    <t xml:space="preserve">9th International Drainage Symposium </t>
  </si>
  <si>
    <t>SCOPUS</t>
  </si>
  <si>
    <t>Studies on dryness and drought for Timis County using dry period index and Pinna combinative index</t>
  </si>
  <si>
    <t>13th International Multidisciplinary Scientific Geoconference SGEM 2013</t>
  </si>
  <si>
    <t>The role of private sector in sustainability through partnership-based city management</t>
  </si>
  <si>
    <t>Evolution of land degradation in Timis County</t>
  </si>
  <si>
    <t>Ecosystem services provided by land reclamation and improvement works. Study case: Timis County</t>
  </si>
  <si>
    <t>15th International Multidisciplinary Scientific Geoconference SGEM 2015</t>
  </si>
  <si>
    <t>Man Teodor Eugen, Halbac-Cotoara-Zamfir Rares, Iosip Carmen Dorina, Modra Cristina</t>
  </si>
  <si>
    <t>Humidity Excess Zones Management for Achieving Sustainable Agricultural Productions</t>
  </si>
  <si>
    <t xml:space="preserve">Scientific Symposium “Management of the Agricultural Production Intensification”, USAMV Timişoara, Agricultural Management Faculty, Scientific Papers, Series I, vol. VIII </t>
  </si>
  <si>
    <t>Google Scholar</t>
  </si>
  <si>
    <t>1453-1420</t>
  </si>
  <si>
    <t>Land Reclamation and Improvement – Infrastructure of the Rural Area to Ensure Agricultural Productions</t>
  </si>
  <si>
    <t>Surface Drainage and Drainage Arrangements Evolution in Romania</t>
  </si>
  <si>
    <t>Scientific Bulletin of Hydrotechnical Engineering Faculty Timişoara, Tom 51(65)</t>
  </si>
  <si>
    <t>1224 – 6042</t>
  </si>
  <si>
    <t>Software for drainage arrangements design</t>
  </si>
  <si>
    <t>The 7th International Symposium “Prospects for the 3rd Millenium Agriculture”, 2 – 4 octombrie 2008, Cluj Napoca, Buletinul USAMVCN nr. 65(1-2)</t>
  </si>
  <si>
    <t>EURURALIS – A tool used for the study of EU27 rural areas future</t>
  </si>
  <si>
    <t>Green infrastructure and sustainable rural development</t>
  </si>
  <si>
    <t>Designing a drip irrigation system using HydroCalc Irrigation Planning</t>
  </si>
  <si>
    <t>Results obtained in drainage arrangements design by using DrainSpace application</t>
  </si>
  <si>
    <t>International Symposium “The Management of Sustainable Rural Development”, 14 – 15 May 2009, Scientific papers, Series I, Vol. XI(1)</t>
  </si>
  <si>
    <t>3rd International Symposium “Trends in European Agriculture Development”, 14 – 15 May 2009, Research Journal of Agricultural Science, Vol. 41(1)</t>
  </si>
  <si>
    <t>1453-1410</t>
  </si>
  <si>
    <t>2066-1843</t>
  </si>
  <si>
    <t>Costescu Ioana-Alina, Halbac-Cotoara-Zamfir Rares</t>
  </si>
  <si>
    <t>Halbac-Cotoara-Zamfir Rares, Costescu Ioana-Alina</t>
  </si>
  <si>
    <t>Aspects regarding the national strategy of sustainable development in Region 5 West Romania</t>
  </si>
  <si>
    <t>Research Journal of Agricultural Science, 42(3)</t>
  </si>
  <si>
    <t>Calculation of distance between drains using Endrain program</t>
  </si>
  <si>
    <t>Calculation of distance between drains in controlled regime</t>
  </si>
  <si>
    <t>An analysis of drainage head losses using computer science tools</t>
  </si>
  <si>
    <t>The 22nd DAAAM International Symposium Intelligent Manufacturing &amp; Automation: Power of Knowledge and Creativity, Annals of DAAAM for 2011 &amp; Proceedings of the  22nd International DAAAM Symposium</t>
  </si>
  <si>
    <t>978-3-901509-83-4</t>
  </si>
  <si>
    <t>Halbac-Cotoara-Zamfir Rares, Mirela Mazilu, Teodor Rusu</t>
  </si>
  <si>
    <t>Halbac-Cotoara-Zamfir Rares, Costescu Ioana Alina, Dragomir Mugur Gabriel, Beilicci Erika, Beilicci Robert</t>
  </si>
  <si>
    <t>The role and involvement of local authorities in employment rate increase</t>
  </si>
  <si>
    <t>0637R2</t>
  </si>
  <si>
    <t>ERDF</t>
  </si>
  <si>
    <t>Arid Lands Restoration and Combat of Desertification: Setting Up a Drylands and Desert Restoration Hub</t>
  </si>
  <si>
    <t>COST ES1104</t>
  </si>
  <si>
    <t>EU</t>
  </si>
  <si>
    <t>Halbac-Cotoara-Zamfir Rares, Surugiu Romina, Naghi Remus Ionut, Para Iulia</t>
  </si>
  <si>
    <t>Dynamics of virtual work</t>
  </si>
  <si>
    <t>COST IS1202</t>
  </si>
  <si>
    <t>Halbac-Cotoara-Zamfir Rares, Satmari Alina, Beilicci Robert</t>
  </si>
  <si>
    <t>Climate Change Manipulation Experiments in Terrestrial Ecosystems - Networking and Outreach</t>
  </si>
  <si>
    <t>COT ES1308</t>
  </si>
  <si>
    <t>2014-2018</t>
  </si>
  <si>
    <t>Man Teodor Eugen, Constantinescu Laura, Iosip Carmen Dorina, Halbac-Cotoara-Zamfir Rares, Modra Cristina Dorina, Costescu Alina Ioana</t>
  </si>
  <si>
    <t>Man Teodor Eugen, Constantinescu Laura, Halbac-Cotoara-Zamfir Rares</t>
  </si>
  <si>
    <t>CNCSIS</t>
  </si>
  <si>
    <t>Bilateral Romania-Ungaria</t>
  </si>
  <si>
    <t>2006-2008</t>
  </si>
  <si>
    <t>2008-2009</t>
  </si>
  <si>
    <t>Modele si metode complexe de cercetare in dezvoltarea rurala durabila a Romaniei</t>
  </si>
  <si>
    <t>Managementul eficient al terenurilor joase afectate de excesul de apă din zona transfrontalieră Ungaria – România</t>
  </si>
  <si>
    <t>Beilicci Erika, Beilicci Robert, Sumalan Ioan, David Ioan, Halbac-Cotoara-Zamfir Rares, Garbaciu Alina, Garbaciu Cristi, Lazar Gheorghe, Stefanescu Camelia, Visescu Mircea, Stoian Dana</t>
  </si>
  <si>
    <t>LLP-LdV-ToI-
2011-RO-002</t>
  </si>
  <si>
    <t>Development of knowledge centers for life-long
learning by involving of specialists and decision
makers in flood risk management using
advanced Hydroinformatic tools.</t>
  </si>
  <si>
    <t>2012-2013</t>
  </si>
  <si>
    <t>Soil Degradation: Will Humankind Ever Learn?</t>
  </si>
  <si>
    <t>A COMPARISON REGARDING MODELS USED IN AGRICULTURAL DRAINAGE SYSTEMS DESIGN IN BRAZIL AND ROMANIA</t>
  </si>
  <si>
    <t>IMPACT OF CLIMATE CHANGE ON CROP LAND AND TECHNOLOGICAL RECOMMENDATIONS FOR THE MAIN CROPS IN TRANSYLVANIAN PLAIN, ROMANIA</t>
  </si>
  <si>
    <t>Romanian Agricultural Research</t>
  </si>
  <si>
    <t xml:space="preserve">
SIMULATION AND MODELLING OF THE INFLUENCE BETWEEN MAIN CLIMATIC PARAMETERS QUANTITIES AND AVERAGE SOIL TEMPERATURE USING ARTIFICIAL NEURAL NETWORKS</t>
  </si>
  <si>
    <t>The study of head losses for land drainage pipes with and without filtering materials</t>
  </si>
  <si>
    <t>Proceedings of the 8th WSEAS International Conference on Energy and Environment. Vol. Recent Advances in Energy and Environmental Management</t>
  </si>
  <si>
    <t>978-960-474-312-4</t>
  </si>
  <si>
    <t>The impact of climate changes on water balance from western Romania using computer tools</t>
  </si>
  <si>
    <t>Proceedings of the 10th WSEAS International Conference on Energy, Environment, Ecosystems and Sustainable Development, Vol. Recent Advances in Energy, Environment, Biology and Ecology</t>
  </si>
  <si>
    <t>978-960-474-358-2</t>
  </si>
  <si>
    <t>Halbac-Cotoara-Zamfir Rares, Hikmet Gunal, Martha Birkas, Teodor Rusu, Radu Brejea</t>
  </si>
  <si>
    <t>Successful and Unsuccessful Stories in Restoring Despoiled and Degraded Lands in Eastern Europe</t>
  </si>
  <si>
    <t>Advances in Environmental Biology 9(23)</t>
  </si>
  <si>
    <t>ECRR</t>
  </si>
  <si>
    <t>DesertNet</t>
  </si>
  <si>
    <t>1st International Conference on Hydrology and
Ecology (HYEC '13)</t>
  </si>
  <si>
    <t>Journal of Environment and Earth Science/ Membru al comitetului editorial</t>
  </si>
  <si>
    <t>2013 - 2015</t>
  </si>
  <si>
    <t>Biology, Agriculture and Healthcare</t>
  </si>
  <si>
    <t>Industrial Engineering Letters</t>
  </si>
  <si>
    <t>Journal of Natural Sciences Research</t>
  </si>
  <si>
    <t>Civil and Environmental Research</t>
  </si>
  <si>
    <t>Mathematical Theory and Modeling</t>
  </si>
  <si>
    <t>Environment and Ecology Research</t>
  </si>
  <si>
    <t>2nd International Conference on Natural Resource Management</t>
  </si>
  <si>
    <t>septembrie 2013, Antalya Turcia</t>
  </si>
  <si>
    <t>Halbac-Cotoara-Zamfir Rares, Coca-Stefaniak A.</t>
  </si>
  <si>
    <t>Leonardo</t>
  </si>
  <si>
    <t>AC 76/2006</t>
  </si>
  <si>
    <t>38/2008</t>
  </si>
  <si>
    <t>5</t>
  </si>
  <si>
    <t>Departamentul Hidrotehnica</t>
  </si>
  <si>
    <t>978-606-35-0028-2</t>
  </si>
  <si>
    <t>Program Erasmus cu Universitatea din Palermo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</si>
</sst>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21" x14ac:knownFonts="1">
    <font>
      <sz val="9"/>
      <name val="Tahoma"/>
    </font>
    <font>
      <sz val="8"/>
      <name val="Tahoma"/>
    </font>
    <font>
      <sz val="9"/>
      <name val="Tahoma"/>
      <family val="2"/>
    </font>
    <font>
      <b/>
      <sz val="12"/>
      <name val="Tahoma"/>
      <family val="2"/>
    </font>
    <font>
      <b/>
      <sz val="9"/>
      <name val="Tahoma"/>
      <family val="2"/>
    </font>
    <font>
      <sz val="9"/>
      <color indexed="8"/>
      <name val="Tahoma"/>
      <family val="2"/>
    </font>
    <font>
      <b/>
      <sz val="9"/>
      <name val="Symbol"/>
      <family val="1"/>
      <charset val="2"/>
    </font>
    <font>
      <sz val="9"/>
      <color indexed="8"/>
      <name val="Symbol"/>
      <family val="1"/>
      <charset val="2"/>
    </font>
    <font>
      <u/>
      <sz val="9"/>
      <color indexed="12"/>
      <name val="Tahoma"/>
    </font>
    <font>
      <b/>
      <sz val="9"/>
      <color indexed="8"/>
      <name val="Symbol"/>
      <family val="1"/>
      <charset val="2"/>
    </font>
    <font>
      <b/>
      <sz val="9"/>
      <color indexed="8"/>
      <name val="Tahoma"/>
      <family val="2"/>
    </font>
    <font>
      <b/>
      <sz val="10"/>
      <name val="Tahoma"/>
      <family val="2"/>
    </font>
    <font>
      <sz val="12"/>
      <color indexed="8"/>
      <name val="Calibri"/>
      <family val="2"/>
      <charset val="238"/>
    </font>
    <font>
      <sz val="12"/>
      <name val="Times New Roman"/>
      <family val="1"/>
    </font>
    <font>
      <u/>
      <sz val="9"/>
      <color indexed="12"/>
      <name val="Tahoma"/>
      <family val="2"/>
      <charset val="238"/>
    </font>
    <font>
      <b/>
      <sz val="12"/>
      <color indexed="8"/>
      <name val="Calibri"/>
      <family val="2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9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1" fontId="4" fillId="2" borderId="12" xfId="0" applyNumberFormat="1" applyFont="1" applyFill="1" applyBorder="1" applyAlignment="1">
      <alignment horizontal="center" vertical="center" wrapText="1"/>
    </xf>
    <xf numFmtId="1" fontId="4" fillId="2" borderId="13" xfId="0" applyNumberFormat="1" applyFont="1" applyFill="1" applyBorder="1" applyAlignment="1">
      <alignment horizontal="center" vertical="center" wrapText="1"/>
    </xf>
    <xf numFmtId="1" fontId="4" fillId="2" borderId="14" xfId="0" applyNumberFormat="1" applyFont="1" applyFill="1" applyBorder="1" applyAlignment="1">
      <alignment horizontal="center" vertical="center" wrapText="1"/>
    </xf>
    <xf numFmtId="1" fontId="4" fillId="2" borderId="15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49" fontId="2" fillId="2" borderId="9" xfId="0" applyNumberFormat="1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textRotation="90" wrapText="1"/>
    </xf>
    <xf numFmtId="0" fontId="4" fillId="2" borderId="18" xfId="0" applyFont="1" applyFill="1" applyBorder="1" applyAlignment="1">
      <alignment horizontal="center" vertical="center" textRotation="90" wrapText="1"/>
    </xf>
    <xf numFmtId="49" fontId="2" fillId="0" borderId="1" xfId="0" applyNumberFormat="1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textRotation="90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49" fontId="2" fillId="2" borderId="23" xfId="0" applyNumberFormat="1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7" fillId="2" borderId="24" xfId="0" applyFont="1" applyFill="1" applyBorder="1"/>
    <xf numFmtId="0" fontId="2" fillId="2" borderId="25" xfId="0" applyFont="1" applyFill="1" applyBorder="1"/>
    <xf numFmtId="0" fontId="9" fillId="2" borderId="26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36" xfId="0" applyFont="1" applyBorder="1" applyAlignment="1">
      <alignment horizontal="center" vertical="center" wrapText="1"/>
    </xf>
    <xf numFmtId="49" fontId="2" fillId="0" borderId="37" xfId="0" applyNumberFormat="1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2" fillId="0" borderId="38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0" fillId="0" borderId="0" xfId="0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2" fillId="0" borderId="5" xfId="0" applyFont="1" applyBorder="1" applyAlignment="1" applyProtection="1">
      <alignment horizontal="left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4" fontId="12" fillId="0" borderId="5" xfId="0" applyNumberFormat="1" applyFont="1" applyBorder="1" applyAlignment="1" applyProtection="1">
      <alignment horizontal="center" vertical="center" wrapText="1"/>
      <protection locked="0"/>
    </xf>
    <xf numFmtId="2" fontId="12" fillId="0" borderId="5" xfId="0" applyNumberFormat="1" applyFont="1" applyBorder="1" applyAlignment="1" applyProtection="1">
      <alignment horizontal="center" vertical="center" wrapText="1"/>
      <protection locked="0"/>
    </xf>
    <xf numFmtId="49" fontId="12" fillId="0" borderId="7" xfId="0" applyNumberFormat="1" applyFont="1" applyBorder="1" applyAlignment="1" applyProtection="1">
      <alignment horizontal="center" vertical="center" wrapText="1"/>
      <protection locked="0"/>
    </xf>
    <xf numFmtId="49" fontId="12" fillId="0" borderId="7" xfId="0" applyNumberFormat="1" applyFont="1" applyBorder="1" applyAlignment="1" applyProtection="1">
      <alignment horizontal="left" vertical="center" wrapText="1"/>
      <protection locked="0"/>
    </xf>
    <xf numFmtId="49" fontId="12" fillId="0" borderId="5" xfId="0" applyNumberFormat="1" applyFont="1" applyBorder="1" applyAlignment="1" applyProtection="1">
      <alignment horizontal="left" vertical="center" wrapText="1"/>
      <protection locked="0"/>
    </xf>
    <xf numFmtId="1" fontId="12" fillId="0" borderId="7" xfId="0" applyNumberFormat="1" applyFont="1" applyBorder="1" applyAlignment="1" applyProtection="1">
      <alignment horizontal="center" vertical="center" wrapText="1"/>
      <protection locked="0"/>
    </xf>
    <xf numFmtId="1" fontId="12" fillId="0" borderId="5" xfId="0" applyNumberFormat="1" applyFont="1" applyBorder="1" applyAlignment="1" applyProtection="1">
      <alignment horizontal="center" vertical="center" wrapText="1"/>
      <protection locked="0"/>
    </xf>
    <xf numFmtId="49" fontId="12" fillId="0" borderId="5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2" fontId="2" fillId="3" borderId="39" xfId="0" applyNumberFormat="1" applyFont="1" applyFill="1" applyBorder="1" applyAlignment="1">
      <alignment horizontal="center" vertical="center"/>
    </xf>
    <xf numFmtId="0" fontId="12" fillId="0" borderId="5" xfId="0" applyNumberFormat="1" applyFont="1" applyBorder="1" applyAlignment="1" applyProtection="1">
      <alignment horizontal="center" vertical="center" wrapText="1"/>
      <protection locked="0"/>
    </xf>
    <xf numFmtId="1" fontId="0" fillId="0" borderId="5" xfId="0" applyNumberFormat="1" applyFill="1" applyBorder="1" applyAlignment="1">
      <alignment horizontal="center" vertical="center" wrapText="1"/>
    </xf>
    <xf numFmtId="1" fontId="0" fillId="0" borderId="0" xfId="0" applyNumberFormat="1" applyFill="1" applyBorder="1" applyAlignment="1">
      <alignment vertical="center" wrapText="1"/>
    </xf>
    <xf numFmtId="1" fontId="0" fillId="0" borderId="0" xfId="0" applyNumberFormat="1" applyAlignment="1">
      <alignment vertical="center" wrapText="1"/>
    </xf>
    <xf numFmtId="1" fontId="0" fillId="0" borderId="0" xfId="0" applyNumberFormat="1"/>
    <xf numFmtId="1" fontId="2" fillId="3" borderId="31" xfId="0" applyNumberFormat="1" applyFont="1" applyFill="1" applyBorder="1" applyAlignment="1">
      <alignment horizontal="center" vertical="center"/>
    </xf>
    <xf numFmtId="2" fontId="2" fillId="3" borderId="33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vertical="center" wrapText="1"/>
    </xf>
    <xf numFmtId="0" fontId="0" fillId="0" borderId="0" xfId="0" applyNumberFormat="1"/>
    <xf numFmtId="1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0" fillId="0" borderId="0" xfId="0" applyNumberFormat="1" applyBorder="1" applyAlignment="1">
      <alignment vertical="center" wrapText="1"/>
    </xf>
    <xf numFmtId="1" fontId="2" fillId="3" borderId="40" xfId="0" applyNumberFormat="1" applyFont="1" applyFill="1" applyBorder="1" applyAlignment="1">
      <alignment horizontal="center" vertical="center"/>
    </xf>
    <xf numFmtId="49" fontId="12" fillId="0" borderId="20" xfId="0" applyNumberFormat="1" applyFont="1" applyBorder="1" applyAlignment="1" applyProtection="1">
      <alignment horizontal="center" vertical="center" wrapText="1"/>
      <protection hidden="1"/>
    </xf>
    <xf numFmtId="49" fontId="12" fillId="0" borderId="38" xfId="0" applyNumberFormat="1" applyFont="1" applyBorder="1" applyAlignment="1" applyProtection="1">
      <alignment horizontal="left" vertical="center" wrapText="1"/>
      <protection hidden="1"/>
    </xf>
    <xf numFmtId="0" fontId="12" fillId="0" borderId="38" xfId="0" applyFont="1" applyBorder="1" applyAlignment="1" applyProtection="1">
      <alignment horizontal="center" vertical="center" wrapText="1"/>
      <protection hidden="1"/>
    </xf>
    <xf numFmtId="49" fontId="12" fillId="0" borderId="38" xfId="0" applyNumberFormat="1" applyFont="1" applyBorder="1" applyAlignment="1" applyProtection="1">
      <alignment horizontal="center" vertical="center" wrapText="1"/>
      <protection hidden="1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NumberFormat="1" applyFont="1" applyBorder="1" applyAlignment="1" applyProtection="1">
      <alignment horizontal="center" vertical="center" wrapText="1"/>
      <protection locked="0"/>
    </xf>
    <xf numFmtId="2" fontId="0" fillId="0" borderId="0" xfId="0" applyNumberFormat="1" applyAlignment="1">
      <alignment horizontal="center" vertical="center" wrapText="1"/>
    </xf>
    <xf numFmtId="49" fontId="12" fillId="0" borderId="0" xfId="0" applyNumberFormat="1" applyFont="1" applyBorder="1" applyAlignment="1" applyProtection="1">
      <alignment horizontal="center" vertical="center" wrapText="1"/>
      <protection hidden="1"/>
    </xf>
    <xf numFmtId="2" fontId="4" fillId="0" borderId="0" xfId="0" applyNumberFormat="1" applyFont="1" applyAlignment="1">
      <alignment vertical="center" wrapText="1"/>
    </xf>
    <xf numFmtId="2" fontId="0" fillId="0" borderId="5" xfId="0" applyNumberFormat="1" applyBorder="1" applyAlignment="1">
      <alignment vertical="center" wrapText="1"/>
    </xf>
    <xf numFmtId="0" fontId="0" fillId="0" borderId="5" xfId="0" applyBorder="1"/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3" fontId="12" fillId="0" borderId="5" xfId="0" applyNumberFormat="1" applyFont="1" applyBorder="1" applyAlignment="1" applyProtection="1">
      <alignment horizontal="center" vertical="center" wrapText="1"/>
      <protection locked="0"/>
    </xf>
    <xf numFmtId="0" fontId="2" fillId="3" borderId="40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12" fillId="0" borderId="5" xfId="0" applyFont="1" applyBorder="1" applyAlignment="1" applyProtection="1">
      <alignment vertical="center" wrapText="1"/>
      <protection locked="0"/>
    </xf>
    <xf numFmtId="49" fontId="12" fillId="0" borderId="7" xfId="0" applyNumberFormat="1" applyFont="1" applyBorder="1" applyAlignment="1" applyProtection="1">
      <alignment vertical="center" wrapText="1"/>
      <protection locked="0"/>
    </xf>
    <xf numFmtId="0" fontId="4" fillId="0" borderId="0" xfId="0" applyFont="1" applyAlignment="1">
      <alignment horizontal="center"/>
    </xf>
    <xf numFmtId="0" fontId="12" fillId="0" borderId="0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1" fontId="12" fillId="0" borderId="0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/>
    </xf>
    <xf numFmtId="1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 applyBorder="1" applyAlignment="1">
      <alignment horizontal="center"/>
    </xf>
    <xf numFmtId="2" fontId="4" fillId="2" borderId="42" xfId="0" applyNumberFormat="1" applyFont="1" applyFill="1" applyBorder="1" applyAlignment="1">
      <alignment horizontal="center" vertical="center"/>
    </xf>
    <xf numFmtId="49" fontId="12" fillId="0" borderId="0" xfId="0" applyNumberFormat="1" applyFont="1" applyBorder="1" applyAlignment="1" applyProtection="1">
      <alignment horizontal="left" vertical="center" wrapText="1"/>
      <protection hidden="1"/>
    </xf>
    <xf numFmtId="2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left" vertical="center" wrapText="1"/>
      <protection locked="0"/>
    </xf>
    <xf numFmtId="2" fontId="12" fillId="0" borderId="0" xfId="0" applyNumberFormat="1" applyFont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Border="1" applyAlignment="1" applyProtection="1">
      <alignment horizontal="left" vertical="center" wrapText="1"/>
      <protection locked="0"/>
    </xf>
    <xf numFmtId="2" fontId="0" fillId="0" borderId="0" xfId="0" applyNumberFormat="1" applyBorder="1" applyAlignment="1">
      <alignment horizontal="center"/>
    </xf>
    <xf numFmtId="0" fontId="12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vertical="center" wrapText="1"/>
    </xf>
    <xf numFmtId="49" fontId="12" fillId="0" borderId="19" xfId="0" applyNumberFormat="1" applyFont="1" applyBorder="1" applyAlignment="1" applyProtection="1">
      <alignment horizontal="center" vertical="center" wrapText="1"/>
      <protection hidden="1"/>
    </xf>
    <xf numFmtId="0" fontId="13" fillId="0" borderId="0" xfId="0" applyFont="1"/>
    <xf numFmtId="49" fontId="12" fillId="0" borderId="2" xfId="0" applyNumberFormat="1" applyFont="1" applyBorder="1" applyAlignment="1" applyProtection="1">
      <alignment horizontal="left" vertical="center" wrapText="1"/>
      <protection locked="0"/>
    </xf>
    <xf numFmtId="49" fontId="2" fillId="3" borderId="32" xfId="0" applyNumberFormat="1" applyFont="1" applyFill="1" applyBorder="1" applyAlignment="1">
      <alignment horizontal="center" vertical="center"/>
    </xf>
    <xf numFmtId="2" fontId="2" fillId="3" borderId="43" xfId="0" applyNumberFormat="1" applyFont="1" applyFill="1" applyBorder="1" applyAlignment="1">
      <alignment horizontal="center" vertical="center"/>
    </xf>
    <xf numFmtId="0" fontId="0" fillId="0" borderId="0" xfId="0" applyFill="1"/>
    <xf numFmtId="49" fontId="12" fillId="0" borderId="3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center"/>
    </xf>
    <xf numFmtId="2" fontId="4" fillId="2" borderId="44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0" fontId="12" fillId="4" borderId="7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5" xfId="0" applyNumberFormat="1" applyFont="1" applyFill="1" applyBorder="1" applyAlignment="1" applyProtection="1">
      <alignment horizontal="left" vertical="center" wrapText="1"/>
      <protection locked="0"/>
    </xf>
    <xf numFmtId="0" fontId="12" fillId="4" borderId="5" xfId="0" applyFont="1" applyFill="1" applyBorder="1" applyAlignment="1" applyProtection="1">
      <alignment horizontal="left" vertical="center" wrapText="1"/>
      <protection locked="0"/>
    </xf>
    <xf numFmtId="0" fontId="0" fillId="4" borderId="5" xfId="0" applyFill="1" applyBorder="1" applyAlignment="1">
      <alignment horizontal="center" vertical="center" wrapText="1"/>
    </xf>
    <xf numFmtId="2" fontId="0" fillId="4" borderId="5" xfId="0" applyNumberForma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/>
    <xf numFmtId="0" fontId="12" fillId="0" borderId="38" xfId="0" applyFont="1" applyBorder="1" applyAlignment="1" applyProtection="1">
      <alignment vertical="center" wrapText="1"/>
      <protection locked="0"/>
    </xf>
    <xf numFmtId="0" fontId="12" fillId="0" borderId="45" xfId="0" applyFont="1" applyBorder="1" applyAlignment="1" applyProtection="1">
      <alignment vertical="center" wrapText="1"/>
      <protection locked="0"/>
    </xf>
    <xf numFmtId="0" fontId="12" fillId="0" borderId="38" xfId="0" applyFont="1" applyBorder="1" applyAlignment="1" applyProtection="1">
      <alignment horizontal="center" vertical="center" wrapText="1"/>
      <protection locked="0"/>
    </xf>
    <xf numFmtId="0" fontId="12" fillId="0" borderId="45" xfId="0" applyFont="1" applyBorder="1" applyAlignment="1" applyProtection="1">
      <alignment horizontal="center" vertical="center" wrapText="1"/>
      <protection locked="0"/>
    </xf>
    <xf numFmtId="0" fontId="12" fillId="0" borderId="40" xfId="0" applyFont="1" applyBorder="1" applyAlignment="1" applyProtection="1">
      <alignment horizontal="left" vertical="center" wrapText="1"/>
      <protection locked="0"/>
    </xf>
    <xf numFmtId="0" fontId="8" fillId="0" borderId="5" xfId="1" applyBorder="1" applyAlignment="1" applyProtection="1">
      <alignment horizontal="center" vertical="center" wrapText="1"/>
      <protection locked="0"/>
    </xf>
    <xf numFmtId="0" fontId="14" fillId="0" borderId="5" xfId="1" applyFont="1" applyBorder="1" applyAlignment="1" applyProtection="1">
      <alignment horizontal="center" vertical="center" wrapText="1"/>
      <protection locked="0"/>
    </xf>
    <xf numFmtId="49" fontId="15" fillId="0" borderId="38" xfId="0" applyNumberFormat="1" applyFont="1" applyBorder="1" applyAlignment="1" applyProtection="1">
      <alignment horizontal="center" vertical="center" wrapText="1"/>
      <protection hidden="1"/>
    </xf>
    <xf numFmtId="49" fontId="8" fillId="0" borderId="5" xfId="1" applyNumberFormat="1" applyBorder="1" applyAlignment="1" applyProtection="1">
      <alignment horizontal="left" vertical="center" wrapText="1"/>
      <protection locked="0"/>
    </xf>
    <xf numFmtId="0" fontId="0" fillId="5" borderId="0" xfId="0" applyFill="1"/>
    <xf numFmtId="49" fontId="12" fillId="6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left" vertical="center" wrapText="1"/>
      <protection locked="0"/>
    </xf>
    <xf numFmtId="49" fontId="12" fillId="6" borderId="38" xfId="0" applyNumberFormat="1" applyFont="1" applyFill="1" applyBorder="1" applyAlignment="1" applyProtection="1">
      <alignment horizontal="left" vertical="center" wrapText="1"/>
      <protection hidden="1"/>
    </xf>
    <xf numFmtId="49" fontId="12" fillId="6" borderId="46" xfId="0" applyNumberFormat="1" applyFont="1" applyFill="1" applyBorder="1" applyAlignment="1" applyProtection="1">
      <alignment horizontal="left" vertical="center" wrapText="1"/>
      <protection locked="0"/>
    </xf>
    <xf numFmtId="49" fontId="12" fillId="6" borderId="38" xfId="0" applyNumberFormat="1" applyFont="1" applyFill="1" applyBorder="1" applyAlignment="1" applyProtection="1">
      <alignment horizontal="center" vertical="center" wrapText="1"/>
      <protection hidden="1"/>
    </xf>
    <xf numFmtId="49" fontId="12" fillId="6" borderId="5" xfId="0" applyNumberFormat="1" applyFont="1" applyFill="1" applyBorder="1" applyAlignment="1" applyProtection="1">
      <alignment horizontal="left" vertical="center" wrapText="1"/>
      <protection locked="0"/>
    </xf>
    <xf numFmtId="0" fontId="12" fillId="6" borderId="5" xfId="0" applyFont="1" applyFill="1" applyBorder="1" applyAlignment="1" applyProtection="1">
      <alignment horizontal="left" vertical="center" wrapText="1"/>
      <protection locked="0"/>
    </xf>
    <xf numFmtId="0" fontId="12" fillId="6" borderId="40" xfId="0" applyFont="1" applyFill="1" applyBorder="1" applyAlignment="1" applyProtection="1">
      <alignment horizontal="left" vertical="center" wrapText="1"/>
      <protection locked="0"/>
    </xf>
    <xf numFmtId="49" fontId="12" fillId="6" borderId="20" xfId="0" applyNumberFormat="1" applyFont="1" applyFill="1" applyBorder="1" applyAlignment="1" applyProtection="1">
      <alignment horizontal="left" vertical="center" wrapText="1"/>
      <protection locked="0"/>
    </xf>
    <xf numFmtId="0" fontId="12" fillId="6" borderId="5" xfId="0" applyFont="1" applyFill="1" applyBorder="1" applyAlignment="1" applyProtection="1">
      <alignment horizontal="center" vertical="center" wrapText="1"/>
      <protection locked="0"/>
    </xf>
    <xf numFmtId="0" fontId="12" fillId="6" borderId="20" xfId="0" applyFont="1" applyFill="1" applyBorder="1" applyAlignment="1" applyProtection="1">
      <alignment horizontal="left" vertical="center" wrapText="1"/>
      <protection locked="0"/>
    </xf>
    <xf numFmtId="0" fontId="4" fillId="2" borderId="25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 applyProtection="1">
      <alignment horizontal="left" vertical="center" wrapText="1"/>
      <protection locked="0"/>
    </xf>
    <xf numFmtId="49" fontId="12" fillId="6" borderId="20" xfId="0" applyNumberFormat="1" applyFont="1" applyFill="1" applyBorder="1" applyAlignment="1" applyProtection="1">
      <alignment horizontal="center" vertical="center" wrapText="1"/>
      <protection hidden="1"/>
    </xf>
    <xf numFmtId="1" fontId="12" fillId="6" borderId="20" xfId="0" applyNumberFormat="1" applyFont="1" applyFill="1" applyBorder="1" applyAlignment="1" applyProtection="1">
      <alignment horizontal="center" vertical="center" wrapText="1"/>
      <protection locked="0"/>
    </xf>
    <xf numFmtId="1" fontId="12" fillId="0" borderId="20" xfId="0" applyNumberFormat="1" applyFont="1" applyBorder="1" applyAlignment="1" applyProtection="1">
      <alignment horizontal="center" vertical="center" wrapText="1"/>
      <protection locked="0"/>
    </xf>
    <xf numFmtId="49" fontId="12" fillId="6" borderId="31" xfId="0" applyNumberFormat="1" applyFont="1" applyFill="1" applyBorder="1" applyAlignment="1" applyProtection="1">
      <alignment horizontal="left" vertical="center" wrapText="1"/>
      <protection locked="0"/>
    </xf>
    <xf numFmtId="49" fontId="12" fillId="6" borderId="5" xfId="0" applyNumberFormat="1" applyFont="1" applyFill="1" applyBorder="1" applyAlignment="1" applyProtection="1">
      <alignment vertical="center" wrapText="1"/>
      <protection hidden="1"/>
    </xf>
    <xf numFmtId="1" fontId="18" fillId="0" borderId="0" xfId="0" applyNumberFormat="1" applyFont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20" fillId="0" borderId="5" xfId="0" applyNumberFormat="1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>
      <alignment horizontal="center"/>
    </xf>
    <xf numFmtId="0" fontId="18" fillId="0" borderId="5" xfId="0" applyFont="1" applyBorder="1"/>
    <xf numFmtId="0" fontId="16" fillId="0" borderId="0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 applyProtection="1">
      <alignment horizontal="left" vertical="center" wrapText="1"/>
      <protection locked="0"/>
    </xf>
    <xf numFmtId="0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5" xfId="0" applyNumberFormat="1" applyFill="1" applyBorder="1" applyAlignment="1">
      <alignment horizontal="center" vertical="center" wrapText="1"/>
    </xf>
    <xf numFmtId="49" fontId="20" fillId="0" borderId="5" xfId="0" applyNumberFormat="1" applyFont="1" applyBorder="1" applyAlignment="1" applyProtection="1">
      <alignment horizontal="left" vertical="center" wrapText="1"/>
      <protection locked="0"/>
    </xf>
    <xf numFmtId="49" fontId="20" fillId="0" borderId="5" xfId="0" applyNumberFormat="1" applyFont="1" applyBorder="1" applyAlignment="1" applyProtection="1">
      <alignment horizontal="center" vertical="center" wrapText="1"/>
      <protection locked="0"/>
    </xf>
    <xf numFmtId="1" fontId="20" fillId="0" borderId="5" xfId="0" applyNumberFormat="1" applyFont="1" applyBorder="1" applyAlignment="1" applyProtection="1">
      <alignment horizontal="center" vertical="center" wrapText="1"/>
      <protection locked="0"/>
    </xf>
    <xf numFmtId="3" fontId="20" fillId="0" borderId="5" xfId="0" applyNumberFormat="1" applyFont="1" applyBorder="1" applyAlignment="1" applyProtection="1">
      <alignment horizontal="center" vertical="center" wrapText="1"/>
      <protection locked="0"/>
    </xf>
    <xf numFmtId="0" fontId="20" fillId="0" borderId="5" xfId="0" applyFont="1" applyBorder="1" applyAlignment="1" applyProtection="1">
      <alignment vertical="center" wrapText="1"/>
      <protection locked="0"/>
    </xf>
    <xf numFmtId="0" fontId="20" fillId="0" borderId="5" xfId="0" applyFont="1" applyBorder="1" applyAlignment="1" applyProtection="1">
      <alignment horizontal="center" vertical="center" wrapText="1"/>
      <protection locked="0"/>
    </xf>
    <xf numFmtId="1" fontId="18" fillId="0" borderId="5" xfId="0" applyNumberFormat="1" applyFont="1" applyBorder="1" applyAlignment="1">
      <alignment horizontal="center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0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 vertical="center" wrapText="1"/>
    </xf>
    <xf numFmtId="0" fontId="12" fillId="6" borderId="5" xfId="0" applyNumberFormat="1" applyFont="1" applyFill="1" applyBorder="1" applyAlignment="1" applyProtection="1">
      <alignment vertical="center" wrapText="1"/>
      <protection hidden="1"/>
    </xf>
    <xf numFmtId="0" fontId="17" fillId="0" borderId="5" xfId="0" applyFont="1" applyBorder="1" applyAlignment="1">
      <alignment horizontal="center" vertical="center" wrapText="1"/>
    </xf>
    <xf numFmtId="165" fontId="12" fillId="0" borderId="7" xfId="0" applyNumberFormat="1" applyFont="1" applyBorder="1" applyAlignment="1" applyProtection="1">
      <alignment horizontal="center" vertical="center" wrapText="1"/>
      <protection locked="0"/>
    </xf>
    <xf numFmtId="49" fontId="12" fillId="4" borderId="0" xfId="0" applyNumberFormat="1" applyFont="1" applyFill="1" applyBorder="1" applyAlignment="1" applyProtection="1">
      <alignment horizontal="left" vertical="center" wrapText="1"/>
      <protection locked="0"/>
    </xf>
    <xf numFmtId="0" fontId="12" fillId="4" borderId="5" xfId="0" applyNumberFormat="1" applyFont="1" applyFill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1" fontId="12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12" fillId="6" borderId="19" xfId="0" applyNumberFormat="1" applyFont="1" applyFill="1" applyBorder="1" applyAlignment="1" applyProtection="1">
      <alignment horizontal="center" vertical="center" wrapText="1"/>
      <protection hidden="1"/>
    </xf>
    <xf numFmtId="2" fontId="15" fillId="0" borderId="38" xfId="0" applyNumberFormat="1" applyFont="1" applyBorder="1" applyAlignment="1" applyProtection="1">
      <alignment horizontal="center" vertical="center" wrapText="1"/>
      <protection hidden="1"/>
    </xf>
    <xf numFmtId="0" fontId="2" fillId="3" borderId="32" xfId="0" applyNumberFormat="1" applyFont="1" applyFill="1" applyBorder="1" applyAlignment="1">
      <alignment horizontal="center" vertical="center"/>
    </xf>
    <xf numFmtId="49" fontId="12" fillId="0" borderId="47" xfId="0" applyNumberFormat="1" applyFont="1" applyBorder="1" applyAlignment="1" applyProtection="1">
      <alignment horizontal="center" vertical="center" wrapText="1"/>
      <protection hidden="1"/>
    </xf>
    <xf numFmtId="49" fontId="12" fillId="0" borderId="36" xfId="0" applyNumberFormat="1" applyFont="1" applyBorder="1" applyAlignment="1" applyProtection="1">
      <alignment horizontal="left" vertical="center" wrapText="1"/>
      <protection hidden="1"/>
    </xf>
    <xf numFmtId="1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textRotation="90" wrapText="1"/>
    </xf>
    <xf numFmtId="0" fontId="4" fillId="0" borderId="51" xfId="0" applyFont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" fontId="4" fillId="2" borderId="26" xfId="0" applyNumberFormat="1" applyFont="1" applyFill="1" applyBorder="1" applyAlignment="1">
      <alignment horizontal="center" vertical="center" wrapText="1"/>
    </xf>
    <xf numFmtId="1" fontId="4" fillId="2" borderId="14" xfId="0" applyNumberFormat="1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 textRotation="90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20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4" fillId="0" borderId="0" xfId="0" applyFont="1"/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6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2" borderId="25" xfId="0" applyFont="1" applyFill="1" applyBorder="1" applyAlignment="1">
      <alignment horizontal="center"/>
    </xf>
    <xf numFmtId="0" fontId="4" fillId="2" borderId="53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4" fillId="2" borderId="25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 wrapText="1"/>
    </xf>
    <xf numFmtId="1" fontId="2" fillId="3" borderId="55" xfId="0" applyNumberFormat="1" applyFont="1" applyFill="1" applyBorder="1" applyAlignment="1">
      <alignment horizontal="center" vertical="center"/>
    </xf>
    <xf numFmtId="1" fontId="2" fillId="3" borderId="46" xfId="0" applyNumberFormat="1" applyFont="1" applyFill="1" applyBorder="1" applyAlignment="1">
      <alignment horizontal="center" vertical="center"/>
    </xf>
    <xf numFmtId="2" fontId="2" fillId="3" borderId="44" xfId="0" applyNumberFormat="1" applyFont="1" applyFill="1" applyBorder="1" applyAlignment="1">
      <alignment horizontal="center" vertical="center"/>
    </xf>
    <xf numFmtId="2" fontId="2" fillId="3" borderId="39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left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4" fillId="0" borderId="57" xfId="0" applyFont="1" applyFill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2" borderId="54" xfId="0" applyFont="1" applyFill="1" applyBorder="1"/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left" vertical="center" wrapText="1"/>
    </xf>
    <xf numFmtId="0" fontId="2" fillId="3" borderId="55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2" fontId="2" fillId="3" borderId="58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zoomScale="130" zoomScaleNormal="130" zoomScaleSheetLayoutView="120" workbookViewId="0">
      <selection activeCell="B7" sqref="B7"/>
    </sheetView>
  </sheetViews>
  <sheetFormatPr defaultRowHeight="11.25" x14ac:dyDescent="0.15"/>
  <cols>
    <col min="1" max="1" width="18.7109375" customWidth="1"/>
  </cols>
  <sheetData>
    <row r="1" spans="1:2" x14ac:dyDescent="0.15">
      <c r="A1" s="53" t="s">
        <v>308</v>
      </c>
    </row>
    <row r="2" spans="1:2" x14ac:dyDescent="0.15">
      <c r="A2" s="53" t="s">
        <v>190</v>
      </c>
      <c r="B2" t="s">
        <v>235</v>
      </c>
    </row>
    <row r="3" spans="1:2" x14ac:dyDescent="0.15">
      <c r="A3" s="53" t="s">
        <v>191</v>
      </c>
      <c r="B3" s="1" t="s">
        <v>192</v>
      </c>
    </row>
    <row r="5" spans="1:2" x14ac:dyDescent="0.15">
      <c r="A5" s="53" t="s">
        <v>193</v>
      </c>
      <c r="B5" t="s">
        <v>234</v>
      </c>
    </row>
    <row r="7" spans="1:2" x14ac:dyDescent="0.15">
      <c r="A7" s="53" t="s">
        <v>194</v>
      </c>
      <c r="B7">
        <v>1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9"/>
  <sheetViews>
    <sheetView topLeftCell="A2" zoomScaleNormal="100" zoomScaleSheetLayoutView="70" workbookViewId="0">
      <selection activeCell="A2" sqref="A2"/>
    </sheetView>
  </sheetViews>
  <sheetFormatPr defaultRowHeight="11.25" x14ac:dyDescent="0.15"/>
  <cols>
    <col min="1" max="1" width="6.140625" customWidth="1"/>
    <col min="2" max="2" width="63.7109375" customWidth="1"/>
    <col min="3" max="3" width="62.140625" customWidth="1"/>
    <col min="4" max="4" width="32.28515625" customWidth="1"/>
    <col min="5" max="5" width="11.85546875" customWidth="1"/>
    <col min="7" max="8" width="10.28515625" customWidth="1"/>
    <col min="9" max="9" width="15.42578125" customWidth="1"/>
  </cols>
  <sheetData>
    <row r="1" spans="1:10" s="1" customFormat="1" x14ac:dyDescent="0.15">
      <c r="A1" s="53" t="s">
        <v>67</v>
      </c>
      <c r="B1" s="53"/>
    </row>
    <row r="2" spans="1:10" s="1" customFormat="1" x14ac:dyDescent="0.15">
      <c r="A2" s="229" t="s">
        <v>460</v>
      </c>
      <c r="B2" s="53"/>
    </row>
    <row r="3" spans="1:10" s="1" customFormat="1" x14ac:dyDescent="0.15">
      <c r="A3" s="1" t="s">
        <v>189</v>
      </c>
    </row>
    <row r="4" spans="1:10" s="1" customFormat="1" ht="21.2" customHeight="1" x14ac:dyDescent="0.2">
      <c r="A4" s="293" t="s">
        <v>219</v>
      </c>
      <c r="B4" s="293"/>
      <c r="C4" s="293"/>
      <c r="D4" s="68"/>
    </row>
    <row r="5" spans="1:10" s="1" customFormat="1" ht="12.75" x14ac:dyDescent="0.2">
      <c r="A5" s="293"/>
      <c r="B5" s="293"/>
      <c r="C5" s="293"/>
      <c r="D5" s="68"/>
      <c r="E5" s="55"/>
      <c r="F5" s="76"/>
      <c r="G5" s="76"/>
      <c r="H5" s="76"/>
      <c r="I5" s="55"/>
      <c r="J5" s="55"/>
    </row>
    <row r="6" spans="1:10" s="1" customFormat="1" ht="12.75" x14ac:dyDescent="0.2">
      <c r="A6" s="68"/>
      <c r="C6" s="68"/>
      <c r="D6" s="68"/>
      <c r="E6" s="55"/>
      <c r="F6" s="76"/>
      <c r="G6" s="76"/>
      <c r="H6" s="76"/>
      <c r="I6" s="55"/>
      <c r="J6" s="55"/>
    </row>
    <row r="7" spans="1:10" s="1" customFormat="1" ht="12.75" x14ac:dyDescent="0.2">
      <c r="A7" s="76"/>
      <c r="B7" s="68" t="s">
        <v>224</v>
      </c>
      <c r="C7" s="77"/>
      <c r="D7" s="77"/>
      <c r="E7" s="55"/>
      <c r="F7" s="76"/>
      <c r="G7" s="76"/>
      <c r="H7" s="76"/>
      <c r="I7" s="55"/>
      <c r="J7" s="55"/>
    </row>
    <row r="8" spans="1:10" ht="12" thickBot="1" x14ac:dyDescent="0.2">
      <c r="A8" s="106"/>
      <c r="B8" s="56"/>
      <c r="C8" s="56"/>
      <c r="D8" s="56"/>
      <c r="E8" s="104"/>
      <c r="F8" s="56"/>
      <c r="G8" s="56"/>
      <c r="H8" s="56"/>
      <c r="I8" s="56"/>
      <c r="J8" s="56"/>
    </row>
    <row r="9" spans="1:10" ht="36.6" customHeight="1" thickBot="1" x14ac:dyDescent="0.2">
      <c r="A9" s="65" t="s">
        <v>196</v>
      </c>
      <c r="B9" s="65" t="s">
        <v>197</v>
      </c>
      <c r="C9" s="65" t="s">
        <v>198</v>
      </c>
      <c r="D9" s="65" t="s">
        <v>220</v>
      </c>
      <c r="E9" s="65" t="s">
        <v>200</v>
      </c>
      <c r="F9" s="65" t="s">
        <v>221</v>
      </c>
      <c r="G9" s="65" t="s">
        <v>223</v>
      </c>
      <c r="H9" s="65" t="s">
        <v>203</v>
      </c>
      <c r="I9" s="65" t="s">
        <v>68</v>
      </c>
      <c r="J9" s="56"/>
    </row>
    <row r="10" spans="1:10" ht="15.75" x14ac:dyDescent="0.15">
      <c r="A10" s="110"/>
      <c r="B10" s="111"/>
      <c r="C10" s="111"/>
      <c r="D10" s="111"/>
      <c r="E10" s="112"/>
      <c r="F10" s="113"/>
      <c r="G10" s="113"/>
      <c r="H10" s="117"/>
      <c r="I10" s="118">
        <f>SUM(I11:I23)</f>
        <v>56.974666666666664</v>
      </c>
      <c r="J10" s="56"/>
    </row>
    <row r="11" spans="1:10" ht="50.25" customHeight="1" x14ac:dyDescent="0.15">
      <c r="A11" s="115">
        <v>1</v>
      </c>
      <c r="B11" s="90" t="s">
        <v>263</v>
      </c>
      <c r="C11" s="84" t="s">
        <v>264</v>
      </c>
      <c r="D11" s="84" t="s">
        <v>265</v>
      </c>
      <c r="E11" s="85">
        <v>2011</v>
      </c>
      <c r="F11" s="85">
        <v>12</v>
      </c>
      <c r="G11" s="217">
        <v>0.10199999999999999</v>
      </c>
      <c r="H11" s="85">
        <v>3</v>
      </c>
      <c r="I11" s="119">
        <f>(25+20*G11)/H11</f>
        <v>9.0133333333333336</v>
      </c>
      <c r="J11" s="56"/>
    </row>
    <row r="12" spans="1:10" ht="46.5" customHeight="1" x14ac:dyDescent="0.15">
      <c r="A12" s="115">
        <v>2</v>
      </c>
      <c r="B12" s="90" t="s">
        <v>263</v>
      </c>
      <c r="C12" s="84" t="s">
        <v>266</v>
      </c>
      <c r="D12" s="84" t="s">
        <v>265</v>
      </c>
      <c r="E12" s="85">
        <v>2011</v>
      </c>
      <c r="F12" s="85">
        <v>12</v>
      </c>
      <c r="G12" s="217">
        <v>0.10199999999999999</v>
      </c>
      <c r="H12" s="85">
        <v>3</v>
      </c>
      <c r="I12" s="119">
        <f>(25+20*G12)/H12</f>
        <v>9.0133333333333336</v>
      </c>
      <c r="J12" s="56"/>
    </row>
    <row r="13" spans="1:10" ht="46.5" customHeight="1" x14ac:dyDescent="0.15">
      <c r="A13" s="115">
        <v>3</v>
      </c>
      <c r="B13" s="90" t="s">
        <v>236</v>
      </c>
      <c r="C13" s="84" t="s">
        <v>267</v>
      </c>
      <c r="D13" s="84" t="s">
        <v>265</v>
      </c>
      <c r="E13" s="85">
        <v>2012</v>
      </c>
      <c r="F13" s="85">
        <v>13</v>
      </c>
      <c r="G13" s="217">
        <v>0.25900000000000001</v>
      </c>
      <c r="H13" s="85">
        <v>1</v>
      </c>
      <c r="I13" s="119">
        <f>(25+20*G13)/H13</f>
        <v>30.18</v>
      </c>
      <c r="J13" s="56"/>
    </row>
    <row r="14" spans="1:10" ht="42.75" customHeight="1" x14ac:dyDescent="0.15">
      <c r="A14" s="115">
        <v>4</v>
      </c>
      <c r="B14" s="90" t="s">
        <v>314</v>
      </c>
      <c r="C14" s="84" t="s">
        <v>315</v>
      </c>
      <c r="D14" s="84" t="s">
        <v>316</v>
      </c>
      <c r="E14" s="85">
        <v>2015</v>
      </c>
      <c r="F14" s="85" t="s">
        <v>317</v>
      </c>
      <c r="G14" s="114">
        <v>0.94199999999999995</v>
      </c>
      <c r="H14" s="85">
        <v>5</v>
      </c>
      <c r="I14" s="119">
        <f>(25+20*G14)/H14</f>
        <v>8.7680000000000007</v>
      </c>
      <c r="J14" s="56"/>
    </row>
    <row r="15" spans="1:10" ht="48.75" customHeight="1" x14ac:dyDescent="0.15">
      <c r="A15" s="115"/>
      <c r="B15" s="90"/>
      <c r="C15" s="84"/>
      <c r="D15" s="84"/>
      <c r="E15" s="85"/>
      <c r="F15" s="85"/>
      <c r="G15" s="114"/>
      <c r="H15" s="85"/>
      <c r="I15" s="119"/>
      <c r="J15" s="56"/>
    </row>
    <row r="16" spans="1:10" ht="50.25" customHeight="1" x14ac:dyDescent="0.15">
      <c r="A16" s="115"/>
      <c r="B16" s="90"/>
      <c r="C16" s="84"/>
      <c r="D16" s="84"/>
      <c r="E16" s="85"/>
      <c r="F16" s="85"/>
      <c r="G16" s="114"/>
      <c r="H16" s="85"/>
      <c r="I16" s="119"/>
      <c r="J16" s="56"/>
    </row>
    <row r="17" spans="1:10" x14ac:dyDescent="0.15">
      <c r="A17" s="116"/>
      <c r="B17" s="56"/>
      <c r="C17" s="56"/>
      <c r="D17" s="56"/>
      <c r="E17" s="104"/>
      <c r="F17" s="56"/>
      <c r="G17" s="56"/>
      <c r="H17" s="56"/>
      <c r="I17" s="56"/>
      <c r="J17" s="56"/>
    </row>
    <row r="18" spans="1:10" x14ac:dyDescent="0.15">
      <c r="A18" s="116"/>
      <c r="B18" s="56"/>
      <c r="C18" s="56"/>
      <c r="D18" s="56"/>
      <c r="E18" s="104"/>
      <c r="F18" s="56"/>
      <c r="G18" s="56"/>
      <c r="H18" s="56"/>
      <c r="I18" s="56"/>
      <c r="J18" s="56"/>
    </row>
    <row r="19" spans="1:10" x14ac:dyDescent="0.15">
      <c r="A19" s="116"/>
      <c r="B19" s="56"/>
      <c r="C19" s="56"/>
      <c r="D19" s="56"/>
      <c r="E19" s="104"/>
      <c r="F19" s="56"/>
      <c r="G19" s="56"/>
      <c r="H19" s="56"/>
      <c r="I19" s="56"/>
      <c r="J19" s="56"/>
    </row>
    <row r="20" spans="1:10" x14ac:dyDescent="0.15">
      <c r="A20" s="116"/>
      <c r="B20" s="56"/>
      <c r="C20" s="56"/>
      <c r="D20" s="56"/>
      <c r="E20" s="104"/>
      <c r="F20" s="56"/>
      <c r="G20" s="56"/>
      <c r="H20" s="56"/>
      <c r="I20" s="56"/>
      <c r="J20" s="56"/>
    </row>
    <row r="21" spans="1:10" x14ac:dyDescent="0.15">
      <c r="A21" s="116"/>
      <c r="B21" s="56"/>
      <c r="C21" s="56"/>
      <c r="D21" s="56"/>
      <c r="E21" s="104"/>
      <c r="F21" s="56"/>
      <c r="G21" s="56"/>
      <c r="H21" s="56"/>
      <c r="I21" s="56"/>
      <c r="J21" s="56"/>
    </row>
    <row r="22" spans="1:10" x14ac:dyDescent="0.15">
      <c r="A22" s="116"/>
      <c r="B22" s="56"/>
      <c r="C22" s="56"/>
      <c r="D22" s="56"/>
      <c r="E22" s="104"/>
      <c r="F22" s="56"/>
      <c r="G22" s="56"/>
      <c r="H22" s="56"/>
      <c r="I22" s="56"/>
      <c r="J22" s="56"/>
    </row>
    <row r="23" spans="1:10" x14ac:dyDescent="0.15">
      <c r="A23" s="116"/>
      <c r="B23" s="56"/>
      <c r="C23" s="56"/>
      <c r="D23" s="56">
        <v>0</v>
      </c>
      <c r="E23" s="104"/>
      <c r="F23" s="56"/>
      <c r="G23" s="56"/>
      <c r="H23" s="56"/>
      <c r="I23" s="56"/>
      <c r="J23" s="56"/>
    </row>
    <row r="24" spans="1:10" x14ac:dyDescent="0.15">
      <c r="A24" s="116"/>
      <c r="B24" s="56"/>
      <c r="C24" s="56"/>
      <c r="D24" s="56"/>
      <c r="E24" s="104"/>
      <c r="F24" s="56"/>
      <c r="G24" s="56"/>
      <c r="H24" s="56"/>
      <c r="I24" s="56"/>
      <c r="J24" s="56"/>
    </row>
    <row r="25" spans="1:10" x14ac:dyDescent="0.15">
      <c r="A25" s="116"/>
      <c r="B25" s="56"/>
      <c r="C25" s="56"/>
      <c r="D25" s="56"/>
      <c r="E25" s="104"/>
      <c r="F25" s="56"/>
      <c r="G25" s="56"/>
      <c r="H25" s="56"/>
      <c r="I25" s="56"/>
      <c r="J25" s="56"/>
    </row>
    <row r="26" spans="1:10" x14ac:dyDescent="0.15">
      <c r="A26" s="116"/>
      <c r="B26" s="56"/>
      <c r="C26" s="56"/>
      <c r="D26" s="56"/>
      <c r="E26" s="104"/>
      <c r="F26" s="56"/>
      <c r="G26" s="56"/>
      <c r="H26" s="56"/>
      <c r="I26" s="56"/>
      <c r="J26" s="56"/>
    </row>
    <row r="27" spans="1:10" x14ac:dyDescent="0.15">
      <c r="A27" s="116"/>
      <c r="B27" s="56"/>
      <c r="C27" s="56"/>
      <c r="D27" s="56"/>
      <c r="E27" s="104"/>
      <c r="F27" s="56"/>
      <c r="G27" s="56"/>
      <c r="H27" s="56"/>
      <c r="I27" s="56"/>
      <c r="J27" s="56"/>
    </row>
    <row r="28" spans="1:10" x14ac:dyDescent="0.15">
      <c r="A28" s="116"/>
      <c r="B28" s="56"/>
      <c r="C28" s="56"/>
      <c r="D28" s="56"/>
      <c r="E28" s="104"/>
      <c r="F28" s="56"/>
      <c r="G28" s="56"/>
      <c r="H28" s="56"/>
      <c r="I28" s="56"/>
      <c r="J28" s="56"/>
    </row>
    <row r="29" spans="1:10" x14ac:dyDescent="0.15">
      <c r="A29" s="116"/>
      <c r="B29" s="56"/>
      <c r="C29" s="56"/>
      <c r="D29" s="56"/>
      <c r="E29" s="104"/>
      <c r="F29" s="56"/>
      <c r="G29" s="56"/>
      <c r="H29" s="56"/>
      <c r="I29" s="56"/>
      <c r="J29" s="56"/>
    </row>
    <row r="30" spans="1:10" x14ac:dyDescent="0.15">
      <c r="A30" s="116"/>
      <c r="B30" s="56"/>
      <c r="C30" s="56"/>
      <c r="D30" s="56"/>
      <c r="E30" s="104"/>
      <c r="F30" s="56"/>
      <c r="G30" s="56"/>
      <c r="H30" s="56"/>
      <c r="I30" s="56"/>
      <c r="J30" s="56"/>
    </row>
    <row r="31" spans="1:10" x14ac:dyDescent="0.15">
      <c r="A31" s="116"/>
      <c r="B31" s="56"/>
      <c r="C31" s="56"/>
      <c r="D31" s="56"/>
      <c r="E31" s="104"/>
      <c r="F31" s="56"/>
      <c r="G31" s="56"/>
      <c r="H31" s="56"/>
      <c r="I31" s="56"/>
      <c r="J31" s="56"/>
    </row>
    <row r="32" spans="1:10" x14ac:dyDescent="0.15">
      <c r="A32" s="106"/>
      <c r="B32" s="56"/>
      <c r="C32" s="56"/>
      <c r="D32" s="56"/>
      <c r="E32" s="104"/>
      <c r="F32" s="56"/>
      <c r="G32" s="56"/>
      <c r="H32" s="56"/>
      <c r="I32" s="56"/>
      <c r="J32" s="56"/>
    </row>
    <row r="33" spans="1:10" x14ac:dyDescent="0.15">
      <c r="A33" s="106"/>
      <c r="B33" s="56"/>
      <c r="C33" s="56"/>
      <c r="D33" s="56"/>
      <c r="E33" s="104"/>
      <c r="F33" s="56"/>
      <c r="G33" s="56"/>
      <c r="H33" s="56"/>
      <c r="I33" s="56"/>
      <c r="J33" s="56"/>
    </row>
    <row r="34" spans="1:10" x14ac:dyDescent="0.15">
      <c r="A34" s="106"/>
      <c r="B34" s="56"/>
      <c r="C34" s="56"/>
      <c r="D34" s="56"/>
      <c r="E34" s="104"/>
      <c r="F34" s="56"/>
      <c r="G34" s="56"/>
      <c r="H34" s="56"/>
      <c r="I34" s="56"/>
      <c r="J34" s="56"/>
    </row>
    <row r="35" spans="1:10" x14ac:dyDescent="0.15">
      <c r="A35" s="107"/>
      <c r="E35" s="105"/>
    </row>
    <row r="36" spans="1:10" x14ac:dyDescent="0.15">
      <c r="A36" s="107"/>
      <c r="E36" s="105"/>
    </row>
    <row r="37" spans="1:10" x14ac:dyDescent="0.15">
      <c r="A37" s="107"/>
      <c r="E37" s="105"/>
    </row>
    <row r="38" spans="1:10" x14ac:dyDescent="0.15">
      <c r="A38" s="107"/>
      <c r="E38" s="105"/>
    </row>
    <row r="39" spans="1:10" x14ac:dyDescent="0.15">
      <c r="A39" s="107"/>
      <c r="E39" s="105"/>
    </row>
    <row r="40" spans="1:10" x14ac:dyDescent="0.15">
      <c r="A40" s="107"/>
      <c r="E40" s="105"/>
    </row>
    <row r="41" spans="1:10" x14ac:dyDescent="0.15">
      <c r="A41" s="107"/>
      <c r="E41" s="105"/>
    </row>
    <row r="42" spans="1:10" x14ac:dyDescent="0.15">
      <c r="A42" s="107"/>
      <c r="E42" s="105"/>
    </row>
    <row r="43" spans="1:10" x14ac:dyDescent="0.15">
      <c r="A43" s="107"/>
      <c r="E43" s="105"/>
    </row>
    <row r="44" spans="1:10" x14ac:dyDescent="0.15">
      <c r="A44" s="107"/>
      <c r="E44" s="105"/>
    </row>
    <row r="45" spans="1:10" x14ac:dyDescent="0.15">
      <c r="A45" s="107"/>
      <c r="E45" s="105"/>
    </row>
    <row r="46" spans="1:10" x14ac:dyDescent="0.15">
      <c r="A46" s="107"/>
      <c r="E46" s="105"/>
    </row>
    <row r="47" spans="1:10" x14ac:dyDescent="0.15">
      <c r="A47" s="107"/>
      <c r="E47" s="105"/>
    </row>
    <row r="48" spans="1:10" x14ac:dyDescent="0.15">
      <c r="A48" s="107"/>
      <c r="E48" s="105"/>
    </row>
    <row r="49" spans="1:5" x14ac:dyDescent="0.15">
      <c r="A49" s="107"/>
      <c r="E49" s="105"/>
    </row>
    <row r="50" spans="1:5" x14ac:dyDescent="0.15">
      <c r="A50" s="107"/>
      <c r="E50" s="105"/>
    </row>
    <row r="51" spans="1:5" x14ac:dyDescent="0.15">
      <c r="A51" s="107"/>
      <c r="E51" s="105"/>
    </row>
    <row r="52" spans="1:5" x14ac:dyDescent="0.15">
      <c r="A52" s="107"/>
    </row>
    <row r="53" spans="1:5" x14ac:dyDescent="0.15">
      <c r="A53" s="107"/>
    </row>
    <row r="54" spans="1:5" x14ac:dyDescent="0.15">
      <c r="A54" s="107"/>
    </row>
    <row r="55" spans="1:5" x14ac:dyDescent="0.15">
      <c r="A55" s="107"/>
    </row>
    <row r="56" spans="1:5" x14ac:dyDescent="0.15">
      <c r="A56" s="107"/>
    </row>
    <row r="57" spans="1:5" x14ac:dyDescent="0.15">
      <c r="A57" s="107"/>
    </row>
    <row r="58" spans="1:5" x14ac:dyDescent="0.15">
      <c r="A58" s="107"/>
    </row>
    <row r="59" spans="1:5" x14ac:dyDescent="0.15">
      <c r="A59" s="107"/>
    </row>
    <row r="60" spans="1:5" x14ac:dyDescent="0.15">
      <c r="A60" s="107"/>
    </row>
    <row r="61" spans="1:5" x14ac:dyDescent="0.15">
      <c r="A61" s="107"/>
    </row>
    <row r="62" spans="1:5" x14ac:dyDescent="0.15">
      <c r="A62" s="107"/>
    </row>
    <row r="63" spans="1:5" x14ac:dyDescent="0.15">
      <c r="A63" s="107"/>
    </row>
    <row r="64" spans="1:5" x14ac:dyDescent="0.15">
      <c r="A64" s="107"/>
    </row>
    <row r="65" spans="1:1" x14ac:dyDescent="0.15">
      <c r="A65" s="107"/>
    </row>
    <row r="66" spans="1:1" x14ac:dyDescent="0.15">
      <c r="A66" s="107"/>
    </row>
    <row r="67" spans="1:1" x14ac:dyDescent="0.15">
      <c r="A67" s="107"/>
    </row>
    <row r="68" spans="1:1" x14ac:dyDescent="0.15">
      <c r="A68" s="107"/>
    </row>
    <row r="69" spans="1:1" x14ac:dyDescent="0.15">
      <c r="A69" s="107"/>
    </row>
    <row r="70" spans="1:1" x14ac:dyDescent="0.15">
      <c r="A70" s="107"/>
    </row>
    <row r="71" spans="1:1" x14ac:dyDescent="0.15">
      <c r="A71" s="107"/>
    </row>
    <row r="72" spans="1:1" x14ac:dyDescent="0.15">
      <c r="A72" s="107"/>
    </row>
    <row r="73" spans="1:1" x14ac:dyDescent="0.15">
      <c r="A73" s="107"/>
    </row>
    <row r="74" spans="1:1" x14ac:dyDescent="0.15">
      <c r="A74" s="107"/>
    </row>
    <row r="75" spans="1:1" x14ac:dyDescent="0.15">
      <c r="A75" s="107"/>
    </row>
    <row r="76" spans="1:1" x14ac:dyDescent="0.15">
      <c r="A76" s="107"/>
    </row>
    <row r="77" spans="1:1" x14ac:dyDescent="0.15">
      <c r="A77" s="107"/>
    </row>
    <row r="78" spans="1:1" x14ac:dyDescent="0.15">
      <c r="A78" s="107"/>
    </row>
    <row r="79" spans="1:1" x14ac:dyDescent="0.15">
      <c r="A79" s="107"/>
    </row>
    <row r="80" spans="1:1" x14ac:dyDescent="0.15">
      <c r="A80" s="107"/>
    </row>
    <row r="81" spans="1:1" x14ac:dyDescent="0.15">
      <c r="A81" s="107"/>
    </row>
    <row r="82" spans="1:1" x14ac:dyDescent="0.15">
      <c r="A82" s="107"/>
    </row>
    <row r="83" spans="1:1" x14ac:dyDescent="0.15">
      <c r="A83" s="107"/>
    </row>
    <row r="84" spans="1:1" x14ac:dyDescent="0.15">
      <c r="A84" s="107"/>
    </row>
    <row r="85" spans="1:1" x14ac:dyDescent="0.15">
      <c r="A85" s="107"/>
    </row>
    <row r="86" spans="1:1" x14ac:dyDescent="0.15">
      <c r="A86" s="107"/>
    </row>
    <row r="87" spans="1:1" x14ac:dyDescent="0.15">
      <c r="A87" s="107"/>
    </row>
    <row r="88" spans="1:1" x14ac:dyDescent="0.15">
      <c r="A88" s="107"/>
    </row>
    <row r="89" spans="1:1" x14ac:dyDescent="0.15">
      <c r="A89" s="107"/>
    </row>
    <row r="90" spans="1:1" x14ac:dyDescent="0.15">
      <c r="A90" s="107"/>
    </row>
    <row r="91" spans="1:1" x14ac:dyDescent="0.15">
      <c r="A91" s="107"/>
    </row>
    <row r="92" spans="1:1" x14ac:dyDescent="0.15">
      <c r="A92" s="107"/>
    </row>
    <row r="93" spans="1:1" x14ac:dyDescent="0.15">
      <c r="A93" s="107"/>
    </row>
    <row r="94" spans="1:1" x14ac:dyDescent="0.15">
      <c r="A94" s="107"/>
    </row>
    <row r="95" spans="1:1" x14ac:dyDescent="0.15">
      <c r="A95" s="107"/>
    </row>
    <row r="96" spans="1:1" x14ac:dyDescent="0.15">
      <c r="A96" s="107"/>
    </row>
    <row r="97" spans="1:1" x14ac:dyDescent="0.15">
      <c r="A97" s="107"/>
    </row>
    <row r="98" spans="1:1" x14ac:dyDescent="0.15">
      <c r="A98" s="107"/>
    </row>
    <row r="99" spans="1:1" x14ac:dyDescent="0.15">
      <c r="A99" s="107"/>
    </row>
  </sheetData>
  <mergeCells count="1">
    <mergeCell ref="A4:C5"/>
  </mergeCells>
  <phoneticPr fontId="1" type="noConversion"/>
  <printOptions horizontalCentered="1"/>
  <pageMargins left="0.75" right="0.31" top="0.7" bottom="0.26" header="0.5" footer="0.31"/>
  <pageSetup paperSize="9" scale="70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view="pageBreakPreview" topLeftCell="A2" zoomScaleNormal="100" zoomScaleSheetLayoutView="100" workbookViewId="0">
      <selection activeCell="A2" sqref="A2"/>
    </sheetView>
  </sheetViews>
  <sheetFormatPr defaultRowHeight="11.25" x14ac:dyDescent="0.15"/>
  <cols>
    <col min="1" max="1" width="6.140625" customWidth="1"/>
    <col min="2" max="2" width="25" customWidth="1"/>
    <col min="3" max="3" width="34.85546875" customWidth="1"/>
    <col min="4" max="4" width="31.42578125" customWidth="1"/>
    <col min="5" max="5" width="8.42578125" customWidth="1"/>
    <col min="7" max="7" width="14.42578125" customWidth="1"/>
    <col min="8" max="8" width="9.28515625" customWidth="1"/>
    <col min="9" max="9" width="15.140625" customWidth="1"/>
  </cols>
  <sheetData>
    <row r="1" spans="1:10" s="1" customFormat="1" x14ac:dyDescent="0.15">
      <c r="A1" s="53" t="s">
        <v>67</v>
      </c>
      <c r="B1" s="53"/>
    </row>
    <row r="2" spans="1:10" s="1" customFormat="1" x14ac:dyDescent="0.15">
      <c r="A2" s="229" t="s">
        <v>460</v>
      </c>
      <c r="B2" s="53"/>
    </row>
    <row r="3" spans="1:10" s="1" customFormat="1" x14ac:dyDescent="0.15">
      <c r="A3" s="1" t="s">
        <v>189</v>
      </c>
    </row>
    <row r="4" spans="1:10" s="1" customFormat="1" ht="21.2" customHeight="1" x14ac:dyDescent="0.2">
      <c r="A4" s="293" t="s">
        <v>219</v>
      </c>
      <c r="B4" s="293"/>
      <c r="C4" s="293"/>
      <c r="D4" s="68"/>
    </row>
    <row r="5" spans="1:10" s="1" customFormat="1" ht="12.75" x14ac:dyDescent="0.2">
      <c r="A5" s="293"/>
      <c r="B5" s="293"/>
      <c r="C5" s="293"/>
      <c r="D5" s="68"/>
      <c r="E5" s="55"/>
      <c r="F5" s="76"/>
      <c r="G5" s="76"/>
      <c r="H5" s="76"/>
      <c r="I5" s="55"/>
      <c r="J5" s="55"/>
    </row>
    <row r="6" spans="1:10" s="1" customFormat="1" ht="13.5" thickBot="1" x14ac:dyDescent="0.25">
      <c r="A6" s="68"/>
      <c r="B6" s="68" t="s">
        <v>232</v>
      </c>
      <c r="C6" s="124" t="s">
        <v>233</v>
      </c>
      <c r="D6" s="68"/>
      <c r="E6" s="55"/>
      <c r="F6" s="76"/>
      <c r="G6" s="76"/>
      <c r="H6" s="76"/>
      <c r="I6" s="55"/>
      <c r="J6" s="55"/>
    </row>
    <row r="7" spans="1:10" ht="34.5" thickBot="1" x14ac:dyDescent="0.2">
      <c r="A7" s="65" t="s">
        <v>196</v>
      </c>
      <c r="B7" s="65" t="s">
        <v>197</v>
      </c>
      <c r="C7" s="65" t="s">
        <v>198</v>
      </c>
      <c r="D7" s="65" t="s">
        <v>199</v>
      </c>
      <c r="E7" s="65" t="s">
        <v>200</v>
      </c>
      <c r="F7" s="65" t="s">
        <v>201</v>
      </c>
      <c r="G7" s="65" t="s">
        <v>202</v>
      </c>
      <c r="H7" s="65" t="s">
        <v>203</v>
      </c>
      <c r="I7" s="65" t="s">
        <v>68</v>
      </c>
      <c r="J7" s="56"/>
    </row>
    <row r="8" spans="1:10" ht="16.899999999999999" customHeight="1" x14ac:dyDescent="0.15">
      <c r="A8" s="116"/>
      <c r="B8" s="56"/>
      <c r="C8" s="56"/>
      <c r="D8" s="56"/>
      <c r="E8" s="104"/>
      <c r="F8" s="56"/>
      <c r="G8" s="56"/>
      <c r="H8" s="56"/>
      <c r="I8" s="123">
        <f>SUM(I9:I36)</f>
        <v>479.16666666666674</v>
      </c>
      <c r="J8" s="56"/>
    </row>
    <row r="9" spans="1:10" ht="51.75" customHeight="1" x14ac:dyDescent="0.15">
      <c r="A9" s="97">
        <v>1</v>
      </c>
      <c r="B9" s="84" t="s">
        <v>236</v>
      </c>
      <c r="C9" s="84" t="s">
        <v>268</v>
      </c>
      <c r="D9" s="84" t="s">
        <v>319</v>
      </c>
      <c r="E9" s="85">
        <v>2006</v>
      </c>
      <c r="F9" s="85"/>
      <c r="G9" s="85" t="s">
        <v>318</v>
      </c>
      <c r="H9" s="57">
        <v>1</v>
      </c>
      <c r="I9" s="122">
        <f>25/H9</f>
        <v>25</v>
      </c>
      <c r="J9" s="56"/>
    </row>
    <row r="10" spans="1:10" ht="60.75" customHeight="1" x14ac:dyDescent="0.15">
      <c r="A10" s="115">
        <v>2</v>
      </c>
      <c r="B10" s="84" t="s">
        <v>236</v>
      </c>
      <c r="C10" s="84" t="s">
        <v>269</v>
      </c>
      <c r="D10" s="84" t="s">
        <v>320</v>
      </c>
      <c r="E10" s="85">
        <v>2006</v>
      </c>
      <c r="F10" s="85"/>
      <c r="G10" s="85" t="s">
        <v>318</v>
      </c>
      <c r="H10" s="57">
        <v>1</v>
      </c>
      <c r="I10" s="122">
        <f t="shared" ref="I10:I19" si="0">25/H10</f>
        <v>25</v>
      </c>
      <c r="J10" s="56"/>
    </row>
    <row r="11" spans="1:10" ht="63.75" customHeight="1" x14ac:dyDescent="0.15">
      <c r="A11" s="115">
        <v>3</v>
      </c>
      <c r="B11" s="84" t="s">
        <v>283</v>
      </c>
      <c r="C11" s="84" t="s">
        <v>321</v>
      </c>
      <c r="D11" s="84" t="s">
        <v>324</v>
      </c>
      <c r="E11" s="85">
        <v>2007</v>
      </c>
      <c r="F11" s="85" t="s">
        <v>322</v>
      </c>
      <c r="G11" s="85" t="s">
        <v>323</v>
      </c>
      <c r="H11" s="57">
        <v>6</v>
      </c>
      <c r="I11" s="122">
        <f t="shared" si="0"/>
        <v>4.166666666666667</v>
      </c>
      <c r="J11" s="56"/>
    </row>
    <row r="12" spans="1:10" ht="62.25" customHeight="1" x14ac:dyDescent="0.15">
      <c r="A12" s="115">
        <v>4</v>
      </c>
      <c r="B12" s="84" t="s">
        <v>236</v>
      </c>
      <c r="C12" s="84" t="s">
        <v>282</v>
      </c>
      <c r="D12" s="84" t="s">
        <v>326</v>
      </c>
      <c r="E12" s="85">
        <v>2009</v>
      </c>
      <c r="F12" s="85" t="s">
        <v>325</v>
      </c>
      <c r="G12" s="85" t="s">
        <v>281</v>
      </c>
      <c r="H12" s="57">
        <v>1</v>
      </c>
      <c r="I12" s="122">
        <f t="shared" si="0"/>
        <v>25</v>
      </c>
      <c r="J12" s="56"/>
    </row>
    <row r="13" spans="1:10" ht="89.25" customHeight="1" x14ac:dyDescent="0.15">
      <c r="A13" s="115">
        <v>5</v>
      </c>
      <c r="B13" s="84" t="s">
        <v>278</v>
      </c>
      <c r="C13" s="84" t="s">
        <v>279</v>
      </c>
      <c r="D13" s="84" t="s">
        <v>327</v>
      </c>
      <c r="E13" s="85">
        <v>2009</v>
      </c>
      <c r="F13" s="85" t="s">
        <v>325</v>
      </c>
      <c r="G13" s="85" t="s">
        <v>281</v>
      </c>
      <c r="H13" s="57">
        <v>3</v>
      </c>
      <c r="I13" s="122">
        <f t="shared" si="0"/>
        <v>8.3333333333333339</v>
      </c>
      <c r="J13" s="56"/>
    </row>
    <row r="14" spans="1:10" ht="68.25" customHeight="1" x14ac:dyDescent="0.15">
      <c r="A14" s="115">
        <v>6</v>
      </c>
      <c r="B14" s="84" t="s">
        <v>295</v>
      </c>
      <c r="C14" s="84" t="s">
        <v>328</v>
      </c>
      <c r="D14" s="84" t="s">
        <v>330</v>
      </c>
      <c r="E14" s="85">
        <v>2010</v>
      </c>
      <c r="F14" s="85" t="s">
        <v>332</v>
      </c>
      <c r="G14" s="85" t="s">
        <v>331</v>
      </c>
      <c r="H14" s="57">
        <v>4</v>
      </c>
      <c r="I14" s="122">
        <f t="shared" si="0"/>
        <v>6.25</v>
      </c>
      <c r="J14" s="56"/>
    </row>
    <row r="15" spans="1:10" ht="65.25" customHeight="1" x14ac:dyDescent="0.15">
      <c r="A15" s="115">
        <v>7</v>
      </c>
      <c r="B15" s="84" t="s">
        <v>295</v>
      </c>
      <c r="C15" s="84" t="s">
        <v>329</v>
      </c>
      <c r="D15" s="84" t="s">
        <v>330</v>
      </c>
      <c r="E15" s="85">
        <v>2010</v>
      </c>
      <c r="F15" s="85" t="s">
        <v>332</v>
      </c>
      <c r="G15" s="85" t="s">
        <v>331</v>
      </c>
      <c r="H15" s="57">
        <v>4</v>
      </c>
      <c r="I15" s="122">
        <f t="shared" si="0"/>
        <v>6.25</v>
      </c>
      <c r="J15" s="56"/>
    </row>
    <row r="16" spans="1:10" ht="53.25" customHeight="1" x14ac:dyDescent="0.15">
      <c r="A16" s="115">
        <v>8</v>
      </c>
      <c r="B16" s="84" t="s">
        <v>236</v>
      </c>
      <c r="C16" s="84" t="s">
        <v>333</v>
      </c>
      <c r="D16" s="84" t="s">
        <v>335</v>
      </c>
      <c r="E16" s="85">
        <v>2011</v>
      </c>
      <c r="F16" s="85" t="s">
        <v>280</v>
      </c>
      <c r="G16" s="85" t="s">
        <v>270</v>
      </c>
      <c r="H16" s="57">
        <v>1</v>
      </c>
      <c r="I16" s="122">
        <f t="shared" si="0"/>
        <v>25</v>
      </c>
      <c r="J16" s="56"/>
    </row>
    <row r="17" spans="1:10" ht="63.75" customHeight="1" x14ac:dyDescent="0.15">
      <c r="A17" s="115">
        <v>9</v>
      </c>
      <c r="B17" s="84" t="s">
        <v>236</v>
      </c>
      <c r="C17" s="84" t="s">
        <v>334</v>
      </c>
      <c r="D17" s="84" t="s">
        <v>335</v>
      </c>
      <c r="E17" s="85">
        <v>2011</v>
      </c>
      <c r="F17" s="85" t="s">
        <v>284</v>
      </c>
      <c r="G17" s="85" t="s">
        <v>270</v>
      </c>
      <c r="H17" s="57">
        <v>1</v>
      </c>
      <c r="I17" s="122">
        <f t="shared" si="0"/>
        <v>25</v>
      </c>
      <c r="J17" s="56"/>
    </row>
    <row r="18" spans="1:10" ht="51" customHeight="1" x14ac:dyDescent="0.15">
      <c r="A18" s="115">
        <v>10</v>
      </c>
      <c r="B18" s="84" t="s">
        <v>285</v>
      </c>
      <c r="C18" s="84" t="s">
        <v>286</v>
      </c>
      <c r="D18" s="84" t="s">
        <v>288</v>
      </c>
      <c r="E18" s="85">
        <v>2011</v>
      </c>
      <c r="F18" s="85" t="s">
        <v>289</v>
      </c>
      <c r="G18" s="85" t="s">
        <v>290</v>
      </c>
      <c r="H18" s="57">
        <v>3</v>
      </c>
      <c r="I18" s="122">
        <f t="shared" si="0"/>
        <v>8.3333333333333339</v>
      </c>
      <c r="J18" s="56"/>
    </row>
    <row r="19" spans="1:10" ht="63" x14ac:dyDescent="0.15">
      <c r="A19" s="115">
        <v>11</v>
      </c>
      <c r="B19" s="84" t="s">
        <v>285</v>
      </c>
      <c r="C19" s="84" t="s">
        <v>287</v>
      </c>
      <c r="D19" s="84" t="s">
        <v>288</v>
      </c>
      <c r="E19" s="85">
        <v>2011</v>
      </c>
      <c r="F19" s="85" t="s">
        <v>289</v>
      </c>
      <c r="G19" s="85" t="s">
        <v>290</v>
      </c>
      <c r="H19" s="57">
        <v>3</v>
      </c>
      <c r="I19" s="122">
        <f t="shared" si="0"/>
        <v>8.3333333333333339</v>
      </c>
      <c r="J19" s="56"/>
    </row>
    <row r="20" spans="1:10" s="164" customFormat="1" ht="50.25" customHeight="1" x14ac:dyDescent="0.15">
      <c r="A20" s="158">
        <v>12</v>
      </c>
      <c r="B20" s="159" t="s">
        <v>336</v>
      </c>
      <c r="C20" s="160" t="s">
        <v>337</v>
      </c>
      <c r="D20" s="84" t="s">
        <v>339</v>
      </c>
      <c r="E20" s="85">
        <v>2012</v>
      </c>
      <c r="F20" s="85" t="s">
        <v>277</v>
      </c>
      <c r="G20" s="85" t="s">
        <v>293</v>
      </c>
      <c r="H20" s="161">
        <v>2</v>
      </c>
      <c r="I20" s="162">
        <f t="shared" ref="I20:I36" si="1">25/H20</f>
        <v>12.5</v>
      </c>
      <c r="J20" s="163"/>
    </row>
    <row r="21" spans="1:10" s="164" customFormat="1" ht="52.5" customHeight="1" x14ac:dyDescent="0.15">
      <c r="A21" s="158">
        <v>13</v>
      </c>
      <c r="B21" s="159" t="s">
        <v>236</v>
      </c>
      <c r="C21" s="160" t="s">
        <v>338</v>
      </c>
      <c r="D21" s="84" t="s">
        <v>339</v>
      </c>
      <c r="E21" s="85">
        <v>2012</v>
      </c>
      <c r="F21" s="85" t="s">
        <v>277</v>
      </c>
      <c r="G21" s="85" t="s">
        <v>293</v>
      </c>
      <c r="H21" s="161">
        <v>1</v>
      </c>
      <c r="I21" s="162">
        <f t="shared" si="1"/>
        <v>25</v>
      </c>
      <c r="J21" s="163"/>
    </row>
    <row r="22" spans="1:10" ht="68.25" customHeight="1" x14ac:dyDescent="0.15">
      <c r="A22" s="219">
        <v>14</v>
      </c>
      <c r="B22" s="159" t="s">
        <v>236</v>
      </c>
      <c r="C22" s="159" t="s">
        <v>343</v>
      </c>
      <c r="D22" s="200" t="s">
        <v>347</v>
      </c>
      <c r="E22" s="201">
        <v>2012</v>
      </c>
      <c r="F22" s="85" t="s">
        <v>342</v>
      </c>
      <c r="G22" s="146" t="s">
        <v>348</v>
      </c>
      <c r="H22" s="66">
        <v>1</v>
      </c>
      <c r="I22" s="202">
        <f t="shared" si="1"/>
        <v>25</v>
      </c>
    </row>
    <row r="23" spans="1:10" ht="47.25" x14ac:dyDescent="0.15">
      <c r="A23" s="219">
        <v>15</v>
      </c>
      <c r="B23" s="159" t="s">
        <v>340</v>
      </c>
      <c r="C23" s="159" t="s">
        <v>344</v>
      </c>
      <c r="D23" s="200" t="s">
        <v>347</v>
      </c>
      <c r="E23" s="201">
        <v>2012</v>
      </c>
      <c r="F23" s="85" t="s">
        <v>342</v>
      </c>
      <c r="G23" s="146" t="s">
        <v>348</v>
      </c>
      <c r="H23" s="66">
        <v>3</v>
      </c>
      <c r="I23" s="202">
        <f t="shared" si="1"/>
        <v>8.3333333333333339</v>
      </c>
    </row>
    <row r="24" spans="1:10" ht="63" x14ac:dyDescent="0.15">
      <c r="A24" s="219">
        <v>16</v>
      </c>
      <c r="B24" s="159" t="s">
        <v>341</v>
      </c>
      <c r="C24" s="159" t="s">
        <v>345</v>
      </c>
      <c r="D24" s="200" t="s">
        <v>347</v>
      </c>
      <c r="E24" s="201">
        <v>2012</v>
      </c>
      <c r="F24" s="85" t="s">
        <v>342</v>
      </c>
      <c r="G24" s="146" t="s">
        <v>348</v>
      </c>
      <c r="H24" s="66">
        <v>3</v>
      </c>
      <c r="I24" s="202">
        <f t="shared" si="1"/>
        <v>8.3333333333333339</v>
      </c>
    </row>
    <row r="25" spans="1:10" ht="47.25" x14ac:dyDescent="0.15">
      <c r="A25" s="219">
        <v>17</v>
      </c>
      <c r="B25" s="159" t="s">
        <v>341</v>
      </c>
      <c r="C25" s="159" t="s">
        <v>346</v>
      </c>
      <c r="D25" s="200" t="s">
        <v>347</v>
      </c>
      <c r="E25" s="201">
        <v>2012</v>
      </c>
      <c r="F25" s="85" t="s">
        <v>342</v>
      </c>
      <c r="G25" s="146" t="s">
        <v>348</v>
      </c>
      <c r="H25" s="66">
        <v>3</v>
      </c>
      <c r="I25" s="202">
        <f t="shared" si="1"/>
        <v>8.3333333333333339</v>
      </c>
    </row>
    <row r="26" spans="1:10" ht="47.25" x14ac:dyDescent="0.15">
      <c r="A26" s="219">
        <v>18</v>
      </c>
      <c r="B26" s="159" t="s">
        <v>236</v>
      </c>
      <c r="C26" s="159" t="s">
        <v>349</v>
      </c>
      <c r="D26" s="200" t="s">
        <v>347</v>
      </c>
      <c r="E26" s="201">
        <v>2012</v>
      </c>
      <c r="F26" s="85" t="s">
        <v>342</v>
      </c>
      <c r="G26" s="146" t="s">
        <v>348</v>
      </c>
      <c r="H26" s="66">
        <v>1</v>
      </c>
      <c r="I26" s="202">
        <f t="shared" si="1"/>
        <v>25</v>
      </c>
    </row>
    <row r="27" spans="1:10" ht="47.25" x14ac:dyDescent="0.15">
      <c r="A27" s="219">
        <v>19</v>
      </c>
      <c r="B27" s="159" t="s">
        <v>236</v>
      </c>
      <c r="C27" s="159" t="s">
        <v>350</v>
      </c>
      <c r="D27" s="200" t="s">
        <v>347</v>
      </c>
      <c r="E27" s="201">
        <v>2012</v>
      </c>
      <c r="F27" s="85" t="s">
        <v>342</v>
      </c>
      <c r="G27" s="146" t="s">
        <v>348</v>
      </c>
      <c r="H27" s="66">
        <v>1</v>
      </c>
      <c r="I27" s="202">
        <f t="shared" si="1"/>
        <v>25</v>
      </c>
    </row>
    <row r="28" spans="1:10" ht="63" x14ac:dyDescent="0.15">
      <c r="A28" s="219">
        <v>20</v>
      </c>
      <c r="B28" s="159" t="s">
        <v>236</v>
      </c>
      <c r="C28" s="159" t="s">
        <v>291</v>
      </c>
      <c r="D28" s="200" t="s">
        <v>351</v>
      </c>
      <c r="E28" s="201">
        <v>2013</v>
      </c>
      <c r="F28" s="85" t="s">
        <v>292</v>
      </c>
      <c r="G28" s="146" t="s">
        <v>293</v>
      </c>
      <c r="H28" s="66">
        <v>1</v>
      </c>
      <c r="I28" s="202">
        <f t="shared" si="1"/>
        <v>25</v>
      </c>
    </row>
    <row r="29" spans="1:10" ht="47.25" x14ac:dyDescent="0.15">
      <c r="A29" s="219">
        <v>21</v>
      </c>
      <c r="B29" s="159" t="s">
        <v>236</v>
      </c>
      <c r="C29" s="159" t="s">
        <v>294</v>
      </c>
      <c r="D29" s="200" t="s">
        <v>351</v>
      </c>
      <c r="E29" s="201">
        <v>2013</v>
      </c>
      <c r="F29" s="85" t="s">
        <v>292</v>
      </c>
      <c r="G29" s="146" t="s">
        <v>293</v>
      </c>
      <c r="H29" s="66">
        <v>1</v>
      </c>
      <c r="I29" s="202">
        <f t="shared" si="1"/>
        <v>25</v>
      </c>
    </row>
    <row r="30" spans="1:10" ht="78.75" x14ac:dyDescent="0.15">
      <c r="A30" s="219">
        <v>22</v>
      </c>
      <c r="B30" s="159" t="s">
        <v>352</v>
      </c>
      <c r="C30" s="159" t="s">
        <v>353</v>
      </c>
      <c r="D30" s="200" t="s">
        <v>354</v>
      </c>
      <c r="E30" s="201">
        <v>2013</v>
      </c>
      <c r="F30" s="85" t="s">
        <v>355</v>
      </c>
      <c r="G30" s="146" t="s">
        <v>356</v>
      </c>
      <c r="H30" s="66">
        <v>2</v>
      </c>
      <c r="I30" s="202">
        <f t="shared" si="1"/>
        <v>12.5</v>
      </c>
    </row>
    <row r="31" spans="1:10" ht="47.25" x14ac:dyDescent="0.15">
      <c r="A31" s="219">
        <v>23</v>
      </c>
      <c r="B31" s="159" t="s">
        <v>236</v>
      </c>
      <c r="C31" s="84" t="s">
        <v>367</v>
      </c>
      <c r="D31" s="89" t="s">
        <v>368</v>
      </c>
      <c r="E31" s="201">
        <v>2013</v>
      </c>
      <c r="F31" s="85" t="s">
        <v>355</v>
      </c>
      <c r="G31" s="146" t="s">
        <v>348</v>
      </c>
      <c r="H31" s="66">
        <v>1</v>
      </c>
      <c r="I31" s="202">
        <f t="shared" si="1"/>
        <v>25</v>
      </c>
    </row>
    <row r="32" spans="1:10" ht="47.25" x14ac:dyDescent="0.15">
      <c r="A32" s="219">
        <v>24</v>
      </c>
      <c r="B32" s="159" t="s">
        <v>455</v>
      </c>
      <c r="C32" s="84" t="s">
        <v>369</v>
      </c>
      <c r="D32" s="89" t="s">
        <v>368</v>
      </c>
      <c r="E32" s="201">
        <v>2013</v>
      </c>
      <c r="F32" s="85" t="s">
        <v>355</v>
      </c>
      <c r="G32" s="146" t="s">
        <v>348</v>
      </c>
      <c r="H32" s="66">
        <v>2</v>
      </c>
      <c r="I32" s="202">
        <f t="shared" si="1"/>
        <v>12.5</v>
      </c>
    </row>
    <row r="33" spans="1:9" ht="78.75" x14ac:dyDescent="0.15">
      <c r="A33" s="219">
        <v>25</v>
      </c>
      <c r="B33" s="159" t="s">
        <v>357</v>
      </c>
      <c r="C33" s="159" t="s">
        <v>358</v>
      </c>
      <c r="D33" s="200" t="s">
        <v>360</v>
      </c>
      <c r="E33" s="201">
        <v>2013</v>
      </c>
      <c r="F33" s="85" t="s">
        <v>289</v>
      </c>
      <c r="G33" s="146" t="s">
        <v>361</v>
      </c>
      <c r="H33" s="66">
        <v>2</v>
      </c>
      <c r="I33" s="202">
        <f t="shared" si="1"/>
        <v>12.5</v>
      </c>
    </row>
    <row r="34" spans="1:9" ht="47.25" x14ac:dyDescent="0.15">
      <c r="A34" s="219">
        <v>26</v>
      </c>
      <c r="B34" s="159" t="s">
        <v>357</v>
      </c>
      <c r="C34" s="159" t="s">
        <v>359</v>
      </c>
      <c r="D34" s="200" t="s">
        <v>360</v>
      </c>
      <c r="E34" s="201">
        <v>2013</v>
      </c>
      <c r="F34" s="85" t="s">
        <v>289</v>
      </c>
      <c r="G34" s="146" t="s">
        <v>361</v>
      </c>
      <c r="H34" s="66">
        <v>2</v>
      </c>
      <c r="I34" s="202">
        <f t="shared" si="1"/>
        <v>12.5</v>
      </c>
    </row>
    <row r="35" spans="1:9" ht="47.25" x14ac:dyDescent="0.15">
      <c r="A35" s="219">
        <v>27</v>
      </c>
      <c r="B35" s="159" t="s">
        <v>236</v>
      </c>
      <c r="C35" s="159" t="s">
        <v>296</v>
      </c>
      <c r="D35" s="200" t="s">
        <v>362</v>
      </c>
      <c r="E35" s="201">
        <v>2014</v>
      </c>
      <c r="F35" s="85" t="s">
        <v>298</v>
      </c>
      <c r="G35" s="146" t="s">
        <v>293</v>
      </c>
      <c r="H35" s="66">
        <v>1</v>
      </c>
      <c r="I35" s="202">
        <f t="shared" si="1"/>
        <v>25</v>
      </c>
    </row>
    <row r="36" spans="1:9" ht="47.25" x14ac:dyDescent="0.15">
      <c r="A36" s="219">
        <v>28</v>
      </c>
      <c r="B36" s="159" t="s">
        <v>236</v>
      </c>
      <c r="C36" s="159" t="s">
        <v>297</v>
      </c>
      <c r="D36" s="200" t="s">
        <v>362</v>
      </c>
      <c r="E36" s="201">
        <v>2014</v>
      </c>
      <c r="F36" s="85" t="s">
        <v>298</v>
      </c>
      <c r="G36" s="146" t="s">
        <v>293</v>
      </c>
      <c r="H36" s="66">
        <v>1</v>
      </c>
      <c r="I36" s="202">
        <f t="shared" si="1"/>
        <v>25</v>
      </c>
    </row>
    <row r="37" spans="1:9" ht="15.75" x14ac:dyDescent="0.15">
      <c r="A37" s="218"/>
      <c r="B37" s="218"/>
      <c r="C37" s="218"/>
      <c r="D37" s="210"/>
      <c r="E37" s="211"/>
      <c r="F37" s="133"/>
      <c r="G37" s="212"/>
      <c r="H37" s="213"/>
      <c r="I37" s="214"/>
    </row>
    <row r="38" spans="1:9" x14ac:dyDescent="0.15">
      <c r="A38" s="107"/>
      <c r="E38" s="105"/>
    </row>
    <row r="39" spans="1:9" x14ac:dyDescent="0.15">
      <c r="A39" s="107"/>
    </row>
    <row r="40" spans="1:9" x14ac:dyDescent="0.15">
      <c r="A40" s="107"/>
    </row>
    <row r="41" spans="1:9" x14ac:dyDescent="0.15">
      <c r="A41" s="107"/>
    </row>
    <row r="42" spans="1:9" x14ac:dyDescent="0.15">
      <c r="A42" s="107"/>
    </row>
    <row r="43" spans="1:9" x14ac:dyDescent="0.15">
      <c r="A43" s="107"/>
    </row>
    <row r="44" spans="1:9" x14ac:dyDescent="0.15">
      <c r="A44" s="107"/>
    </row>
    <row r="45" spans="1:9" x14ac:dyDescent="0.15">
      <c r="A45" s="107"/>
    </row>
    <row r="46" spans="1:9" x14ac:dyDescent="0.15">
      <c r="A46" s="107"/>
    </row>
    <row r="47" spans="1:9" x14ac:dyDescent="0.15">
      <c r="A47" s="107"/>
    </row>
    <row r="48" spans="1:9" x14ac:dyDescent="0.15">
      <c r="A48" s="107"/>
    </row>
    <row r="49" spans="1:1" x14ac:dyDescent="0.15">
      <c r="A49" s="107"/>
    </row>
    <row r="50" spans="1:1" x14ac:dyDescent="0.15">
      <c r="A50" s="107"/>
    </row>
    <row r="51" spans="1:1" x14ac:dyDescent="0.15">
      <c r="A51" s="107"/>
    </row>
    <row r="52" spans="1:1" x14ac:dyDescent="0.15">
      <c r="A52" s="107"/>
    </row>
    <row r="53" spans="1:1" x14ac:dyDescent="0.15">
      <c r="A53" s="107"/>
    </row>
    <row r="54" spans="1:1" x14ac:dyDescent="0.15">
      <c r="A54" s="107"/>
    </row>
    <row r="55" spans="1:1" x14ac:dyDescent="0.15">
      <c r="A55" s="107"/>
    </row>
    <row r="56" spans="1:1" x14ac:dyDescent="0.15">
      <c r="A56" s="107"/>
    </row>
    <row r="57" spans="1:1" x14ac:dyDescent="0.15">
      <c r="A57" s="107"/>
    </row>
    <row r="58" spans="1:1" x14ac:dyDescent="0.15">
      <c r="A58" s="107"/>
    </row>
    <row r="59" spans="1:1" x14ac:dyDescent="0.15">
      <c r="A59" s="107"/>
    </row>
    <row r="60" spans="1:1" x14ac:dyDescent="0.15">
      <c r="A60" s="107"/>
    </row>
    <row r="61" spans="1:1" x14ac:dyDescent="0.15">
      <c r="A61" s="107"/>
    </row>
    <row r="62" spans="1:1" x14ac:dyDescent="0.15">
      <c r="A62" s="107"/>
    </row>
    <row r="63" spans="1:1" x14ac:dyDescent="0.15">
      <c r="A63" s="107"/>
    </row>
    <row r="64" spans="1:1" x14ac:dyDescent="0.15">
      <c r="A64" s="107"/>
    </row>
    <row r="65" spans="1:1" x14ac:dyDescent="0.15">
      <c r="A65" s="107"/>
    </row>
    <row r="66" spans="1:1" x14ac:dyDescent="0.15">
      <c r="A66" s="107"/>
    </row>
    <row r="67" spans="1:1" x14ac:dyDescent="0.15">
      <c r="A67" s="107"/>
    </row>
    <row r="68" spans="1:1" x14ac:dyDescent="0.15">
      <c r="A68" s="107"/>
    </row>
    <row r="69" spans="1:1" x14ac:dyDescent="0.15">
      <c r="A69" s="107"/>
    </row>
    <row r="70" spans="1:1" x14ac:dyDescent="0.15">
      <c r="A70" s="107"/>
    </row>
    <row r="71" spans="1:1" x14ac:dyDescent="0.15">
      <c r="A71" s="107"/>
    </row>
    <row r="72" spans="1:1" x14ac:dyDescent="0.15">
      <c r="A72" s="107"/>
    </row>
    <row r="73" spans="1:1" x14ac:dyDescent="0.15">
      <c r="A73" s="107"/>
    </row>
    <row r="74" spans="1:1" x14ac:dyDescent="0.15">
      <c r="A74" s="107"/>
    </row>
    <row r="75" spans="1:1" x14ac:dyDescent="0.15">
      <c r="A75" s="107"/>
    </row>
    <row r="76" spans="1:1" x14ac:dyDescent="0.15">
      <c r="A76" s="107"/>
    </row>
    <row r="77" spans="1:1" x14ac:dyDescent="0.15">
      <c r="A77" s="107"/>
    </row>
    <row r="78" spans="1:1" x14ac:dyDescent="0.15">
      <c r="A78" s="107"/>
    </row>
    <row r="79" spans="1:1" x14ac:dyDescent="0.15">
      <c r="A79" s="107"/>
    </row>
    <row r="80" spans="1:1" x14ac:dyDescent="0.15">
      <c r="A80" s="107"/>
    </row>
    <row r="81" spans="1:1" x14ac:dyDescent="0.15">
      <c r="A81" s="107"/>
    </row>
    <row r="82" spans="1:1" x14ac:dyDescent="0.15">
      <c r="A82" s="107"/>
    </row>
    <row r="83" spans="1:1" x14ac:dyDescent="0.15">
      <c r="A83" s="107"/>
    </row>
    <row r="84" spans="1:1" x14ac:dyDescent="0.15">
      <c r="A84" s="107"/>
    </row>
    <row r="85" spans="1:1" x14ac:dyDescent="0.15">
      <c r="A85" s="107"/>
    </row>
    <row r="86" spans="1:1" x14ac:dyDescent="0.15">
      <c r="A86" s="107"/>
    </row>
  </sheetData>
  <mergeCells count="1">
    <mergeCell ref="A4:C5"/>
  </mergeCells>
  <phoneticPr fontId="1" type="noConversion"/>
  <printOptions horizontalCentered="1"/>
  <pageMargins left="0.75" right="0.37" top="0.2" bottom="0.54" header="0.5" footer="0.2"/>
  <pageSetup paperSize="9" orientation="landscape" r:id="rId1"/>
  <headerFooter alignWithMargins="0"/>
  <rowBreaks count="1" manualBreakCount="1">
    <brk id="21" max="2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6"/>
  <sheetViews>
    <sheetView view="pageBreakPreview" zoomScaleNormal="70" zoomScaleSheetLayoutView="100" workbookViewId="0">
      <selection activeCell="C3" sqref="C3"/>
    </sheetView>
  </sheetViews>
  <sheetFormatPr defaultRowHeight="11.25" x14ac:dyDescent="0.15"/>
  <cols>
    <col min="1" max="1" width="6.140625" customWidth="1"/>
    <col min="2" max="2" width="24" customWidth="1"/>
    <col min="3" max="3" width="32.5703125" customWidth="1"/>
    <col min="4" max="4" width="33" customWidth="1"/>
    <col min="5" max="5" width="16.42578125" customWidth="1"/>
    <col min="6" max="6" width="9" customWidth="1"/>
    <col min="7" max="7" width="10.28515625" customWidth="1"/>
    <col min="8" max="8" width="6.85546875" customWidth="1"/>
    <col min="9" max="9" width="11.85546875" customWidth="1"/>
  </cols>
  <sheetData>
    <row r="1" spans="1:10" s="1" customFormat="1" x14ac:dyDescent="0.15">
      <c r="A1" s="53" t="s">
        <v>67</v>
      </c>
      <c r="B1" s="53"/>
    </row>
    <row r="2" spans="1:10" s="1" customFormat="1" x14ac:dyDescent="0.15">
      <c r="A2" s="229" t="s">
        <v>460</v>
      </c>
      <c r="B2" s="53"/>
    </row>
    <row r="3" spans="1:10" s="1" customFormat="1" x14ac:dyDescent="0.15">
      <c r="A3" s="1" t="s">
        <v>189</v>
      </c>
    </row>
    <row r="4" spans="1:10" s="1" customFormat="1" ht="10.9" customHeight="1" x14ac:dyDescent="0.15"/>
    <row r="5" spans="1:10" s="1" customFormat="1" ht="21.2" customHeight="1" x14ac:dyDescent="0.2">
      <c r="A5" s="293" t="s">
        <v>225</v>
      </c>
      <c r="B5" s="293"/>
      <c r="C5" s="293"/>
      <c r="D5" s="68"/>
    </row>
    <row r="6" spans="1:10" s="1" customFormat="1" ht="13.5" thickBot="1" x14ac:dyDescent="0.25">
      <c r="A6" s="293"/>
      <c r="B6" s="293"/>
      <c r="C6" s="293"/>
      <c r="D6" s="68"/>
      <c r="E6" s="55"/>
      <c r="F6" s="76"/>
      <c r="G6" s="76"/>
      <c r="H6" s="76"/>
      <c r="I6" s="55"/>
      <c r="J6" s="55"/>
    </row>
    <row r="7" spans="1:10" ht="42" customHeight="1" thickBot="1" x14ac:dyDescent="0.2">
      <c r="A7" s="65" t="s">
        <v>196</v>
      </c>
      <c r="B7" s="65" t="s">
        <v>197</v>
      </c>
      <c r="C7" s="65" t="s">
        <v>198</v>
      </c>
      <c r="D7" s="65" t="s">
        <v>226</v>
      </c>
      <c r="E7" s="65" t="s">
        <v>12</v>
      </c>
      <c r="F7" s="65" t="s">
        <v>200</v>
      </c>
      <c r="G7" s="65" t="s">
        <v>227</v>
      </c>
      <c r="H7" s="65" t="s">
        <v>203</v>
      </c>
      <c r="I7" s="65" t="s">
        <v>68</v>
      </c>
      <c r="J7" s="56"/>
    </row>
    <row r="8" spans="1:10" ht="16.149999999999999" customHeight="1" x14ac:dyDescent="0.15">
      <c r="A8" s="116"/>
      <c r="B8" s="56"/>
      <c r="C8" s="56"/>
      <c r="D8" s="56"/>
      <c r="E8" s="104"/>
      <c r="F8" s="56"/>
      <c r="G8" s="56"/>
      <c r="H8" s="56"/>
      <c r="I8" s="123">
        <f>SUM(I9:I26)</f>
        <v>294</v>
      </c>
      <c r="J8" s="56"/>
    </row>
    <row r="9" spans="1:10" ht="78.75" customHeight="1" x14ac:dyDescent="0.15">
      <c r="A9" s="97">
        <v>1</v>
      </c>
      <c r="B9" s="84" t="s">
        <v>373</v>
      </c>
      <c r="C9" s="84" t="s">
        <v>374</v>
      </c>
      <c r="D9" s="90" t="s">
        <v>375</v>
      </c>
      <c r="E9" s="93" t="s">
        <v>376</v>
      </c>
      <c r="F9" s="85">
        <v>2006</v>
      </c>
      <c r="G9" s="93" t="s">
        <v>377</v>
      </c>
      <c r="H9" s="57">
        <v>4</v>
      </c>
      <c r="I9" s="122">
        <f>20/H9</f>
        <v>5</v>
      </c>
      <c r="J9" s="56"/>
    </row>
    <row r="10" spans="1:10" ht="78.75" customHeight="1" x14ac:dyDescent="0.15">
      <c r="A10" s="115">
        <v>2</v>
      </c>
      <c r="B10" s="84" t="s">
        <v>373</v>
      </c>
      <c r="C10" s="84" t="s">
        <v>378</v>
      </c>
      <c r="D10" s="90" t="s">
        <v>375</v>
      </c>
      <c r="E10" s="93" t="s">
        <v>376</v>
      </c>
      <c r="F10" s="114">
        <v>2006</v>
      </c>
      <c r="G10" s="88" t="s">
        <v>377</v>
      </c>
      <c r="H10" s="57">
        <v>4</v>
      </c>
      <c r="I10" s="122">
        <f t="shared" ref="I10:I21" si="0">20/H10</f>
        <v>5</v>
      </c>
      <c r="J10" s="56"/>
    </row>
    <row r="11" spans="1:10" ht="78.75" customHeight="1" x14ac:dyDescent="0.15">
      <c r="A11" s="115">
        <v>3</v>
      </c>
      <c r="B11" s="84" t="s">
        <v>236</v>
      </c>
      <c r="C11" s="84" t="s">
        <v>379</v>
      </c>
      <c r="D11" s="89" t="s">
        <v>380</v>
      </c>
      <c r="E11" s="93" t="s">
        <v>376</v>
      </c>
      <c r="F11" s="114">
        <v>2006</v>
      </c>
      <c r="G11" s="88" t="s">
        <v>381</v>
      </c>
      <c r="H11" s="57">
        <v>1</v>
      </c>
      <c r="I11" s="122">
        <f t="shared" si="0"/>
        <v>20</v>
      </c>
      <c r="J11" s="56"/>
    </row>
    <row r="12" spans="1:10" ht="78.75" customHeight="1" x14ac:dyDescent="0.15">
      <c r="A12" s="115">
        <v>4</v>
      </c>
      <c r="B12" s="84" t="s">
        <v>236</v>
      </c>
      <c r="C12" s="84" t="s">
        <v>382</v>
      </c>
      <c r="D12" s="89" t="s">
        <v>383</v>
      </c>
      <c r="E12" s="93" t="s">
        <v>376</v>
      </c>
      <c r="F12" s="114">
        <v>2008</v>
      </c>
      <c r="G12" s="88" t="s">
        <v>318</v>
      </c>
      <c r="H12" s="57">
        <v>1</v>
      </c>
      <c r="I12" s="122">
        <f t="shared" si="0"/>
        <v>20</v>
      </c>
      <c r="J12" s="56"/>
    </row>
    <row r="13" spans="1:10" ht="78.75" customHeight="1" x14ac:dyDescent="0.15">
      <c r="A13" s="115">
        <v>5</v>
      </c>
      <c r="B13" s="84" t="s">
        <v>236</v>
      </c>
      <c r="C13" s="84" t="s">
        <v>384</v>
      </c>
      <c r="D13" s="89" t="s">
        <v>388</v>
      </c>
      <c r="E13" s="93" t="s">
        <v>376</v>
      </c>
      <c r="F13" s="114">
        <v>2009</v>
      </c>
      <c r="G13" s="88" t="s">
        <v>390</v>
      </c>
      <c r="H13" s="57">
        <v>1</v>
      </c>
      <c r="I13" s="122">
        <f t="shared" si="0"/>
        <v>20</v>
      </c>
      <c r="J13" s="56"/>
    </row>
    <row r="14" spans="1:10" ht="78.75" customHeight="1" x14ac:dyDescent="0.15">
      <c r="A14" s="115">
        <v>6</v>
      </c>
      <c r="B14" s="84" t="s">
        <v>236</v>
      </c>
      <c r="C14" s="84" t="s">
        <v>385</v>
      </c>
      <c r="D14" s="89" t="s">
        <v>388</v>
      </c>
      <c r="E14" s="93" t="s">
        <v>376</v>
      </c>
      <c r="F14" s="114">
        <v>2009</v>
      </c>
      <c r="G14" s="88" t="s">
        <v>390</v>
      </c>
      <c r="H14" s="57">
        <v>1</v>
      </c>
      <c r="I14" s="122">
        <f t="shared" si="0"/>
        <v>20</v>
      </c>
      <c r="J14" s="56"/>
    </row>
    <row r="15" spans="1:10" ht="78.75" customHeight="1" x14ac:dyDescent="0.15">
      <c r="A15" s="115">
        <v>7</v>
      </c>
      <c r="B15" s="84" t="s">
        <v>236</v>
      </c>
      <c r="C15" s="84" t="s">
        <v>386</v>
      </c>
      <c r="D15" s="89" t="s">
        <v>389</v>
      </c>
      <c r="E15" s="93" t="s">
        <v>376</v>
      </c>
      <c r="F15" s="114">
        <v>2009</v>
      </c>
      <c r="G15" s="88" t="s">
        <v>391</v>
      </c>
      <c r="H15" s="57">
        <v>1</v>
      </c>
      <c r="I15" s="122">
        <f t="shared" si="0"/>
        <v>20</v>
      </c>
      <c r="J15" s="56"/>
    </row>
    <row r="16" spans="1:10" ht="78.75" customHeight="1" x14ac:dyDescent="0.15">
      <c r="A16" s="115">
        <v>8</v>
      </c>
      <c r="B16" s="84" t="s">
        <v>236</v>
      </c>
      <c r="C16" s="84" t="s">
        <v>387</v>
      </c>
      <c r="D16" s="89" t="s">
        <v>389</v>
      </c>
      <c r="E16" s="93" t="s">
        <v>376</v>
      </c>
      <c r="F16" s="114">
        <v>2009</v>
      </c>
      <c r="G16" s="88" t="s">
        <v>391</v>
      </c>
      <c r="H16" s="57">
        <v>1</v>
      </c>
      <c r="I16" s="122">
        <f t="shared" si="0"/>
        <v>20</v>
      </c>
      <c r="J16" s="56"/>
    </row>
    <row r="17" spans="1:10" ht="78.75" customHeight="1" x14ac:dyDescent="0.15">
      <c r="A17" s="115">
        <v>9</v>
      </c>
      <c r="B17" s="84" t="s">
        <v>363</v>
      </c>
      <c r="C17" s="84" t="s">
        <v>364</v>
      </c>
      <c r="D17" s="90" t="s">
        <v>365</v>
      </c>
      <c r="E17" s="93" t="s">
        <v>366</v>
      </c>
      <c r="F17" s="85">
        <v>2010</v>
      </c>
      <c r="G17" s="93"/>
      <c r="H17" s="220">
        <v>1</v>
      </c>
      <c r="I17" s="122">
        <f t="shared" si="0"/>
        <v>20</v>
      </c>
      <c r="J17" s="56"/>
    </row>
    <row r="18" spans="1:10" ht="78.75" customHeight="1" x14ac:dyDescent="0.15">
      <c r="A18" s="115">
        <v>10</v>
      </c>
      <c r="B18" s="84" t="s">
        <v>392</v>
      </c>
      <c r="C18" s="84" t="s">
        <v>394</v>
      </c>
      <c r="D18" s="89" t="s">
        <v>395</v>
      </c>
      <c r="E18" s="93" t="s">
        <v>376</v>
      </c>
      <c r="F18" s="114">
        <v>2010</v>
      </c>
      <c r="G18" s="88" t="s">
        <v>391</v>
      </c>
      <c r="H18" s="220">
        <v>2</v>
      </c>
      <c r="I18" s="122">
        <f t="shared" si="0"/>
        <v>10</v>
      </c>
      <c r="J18" s="56"/>
    </row>
    <row r="19" spans="1:10" ht="78.75" customHeight="1" x14ac:dyDescent="0.15">
      <c r="A19" s="115">
        <v>11</v>
      </c>
      <c r="B19" s="84" t="s">
        <v>236</v>
      </c>
      <c r="C19" s="84" t="s">
        <v>396</v>
      </c>
      <c r="D19" s="89" t="s">
        <v>395</v>
      </c>
      <c r="E19" s="93" t="s">
        <v>376</v>
      </c>
      <c r="F19" s="114">
        <v>2010</v>
      </c>
      <c r="G19" s="88" t="s">
        <v>391</v>
      </c>
      <c r="H19" s="220">
        <v>1</v>
      </c>
      <c r="I19" s="122">
        <f t="shared" si="0"/>
        <v>20</v>
      </c>
      <c r="J19" s="56"/>
    </row>
    <row r="20" spans="1:10" ht="78.75" customHeight="1" x14ac:dyDescent="0.15">
      <c r="A20" s="115">
        <v>12</v>
      </c>
      <c r="B20" s="84" t="s">
        <v>393</v>
      </c>
      <c r="C20" s="84" t="s">
        <v>397</v>
      </c>
      <c r="D20" s="89" t="s">
        <v>395</v>
      </c>
      <c r="E20" s="93" t="s">
        <v>376</v>
      </c>
      <c r="F20" s="114">
        <v>2010</v>
      </c>
      <c r="G20" s="88" t="s">
        <v>391</v>
      </c>
      <c r="H20" s="220">
        <v>2</v>
      </c>
      <c r="I20" s="122">
        <f t="shared" si="0"/>
        <v>10</v>
      </c>
      <c r="J20" s="56"/>
    </row>
    <row r="21" spans="1:10" ht="78.75" customHeight="1" x14ac:dyDescent="0.15">
      <c r="A21" s="115">
        <v>13</v>
      </c>
      <c r="B21" s="84" t="s">
        <v>236</v>
      </c>
      <c r="C21" s="84" t="s">
        <v>398</v>
      </c>
      <c r="D21" s="89" t="s">
        <v>399</v>
      </c>
      <c r="E21" s="93" t="s">
        <v>376</v>
      </c>
      <c r="F21" s="114">
        <v>2011</v>
      </c>
      <c r="G21" s="88" t="s">
        <v>400</v>
      </c>
      <c r="H21" s="220">
        <v>1</v>
      </c>
      <c r="I21" s="122">
        <f t="shared" si="0"/>
        <v>20</v>
      </c>
      <c r="J21" s="56"/>
    </row>
    <row r="22" spans="1:10" ht="47.25" x14ac:dyDescent="0.15">
      <c r="A22" s="115">
        <v>14</v>
      </c>
      <c r="B22" s="89" t="s">
        <v>236</v>
      </c>
      <c r="C22" s="84" t="s">
        <v>370</v>
      </c>
      <c r="D22" s="89" t="s">
        <v>372</v>
      </c>
      <c r="E22" s="93" t="s">
        <v>366</v>
      </c>
      <c r="F22" s="114">
        <v>2015</v>
      </c>
      <c r="G22" s="88"/>
      <c r="H22" s="216">
        <v>1</v>
      </c>
      <c r="I22" s="122">
        <f>20/H22</f>
        <v>20</v>
      </c>
      <c r="J22" s="56"/>
    </row>
    <row r="23" spans="1:10" ht="63" x14ac:dyDescent="0.15">
      <c r="A23" s="97">
        <v>15</v>
      </c>
      <c r="B23" s="89" t="s">
        <v>236</v>
      </c>
      <c r="C23" s="84" t="s">
        <v>371</v>
      </c>
      <c r="D23" s="89" t="s">
        <v>372</v>
      </c>
      <c r="E23" s="93" t="s">
        <v>366</v>
      </c>
      <c r="F23" s="114">
        <v>2015</v>
      </c>
      <c r="G23" s="88"/>
      <c r="H23" s="216">
        <v>1</v>
      </c>
      <c r="I23" s="122">
        <f>20/H23</f>
        <v>20</v>
      </c>
      <c r="J23" s="56"/>
    </row>
    <row r="24" spans="1:10" ht="85.5" customHeight="1" x14ac:dyDescent="0.15">
      <c r="A24" s="97">
        <v>16</v>
      </c>
      <c r="B24" s="89" t="s">
        <v>236</v>
      </c>
      <c r="C24" s="84" t="s">
        <v>433</v>
      </c>
      <c r="D24" s="89" t="s">
        <v>434</v>
      </c>
      <c r="E24" s="93" t="s">
        <v>376</v>
      </c>
      <c r="F24" s="114">
        <v>2013</v>
      </c>
      <c r="G24" s="88" t="s">
        <v>435</v>
      </c>
      <c r="H24" s="216">
        <v>1</v>
      </c>
      <c r="I24" s="122">
        <f t="shared" ref="I24:I26" si="1">20/H24</f>
        <v>20</v>
      </c>
    </row>
    <row r="25" spans="1:10" ht="94.5" x14ac:dyDescent="0.15">
      <c r="A25" s="97">
        <v>17</v>
      </c>
      <c r="B25" s="89" t="s">
        <v>236</v>
      </c>
      <c r="C25" s="84" t="s">
        <v>436</v>
      </c>
      <c r="D25" s="89" t="s">
        <v>437</v>
      </c>
      <c r="E25" s="93" t="s">
        <v>376</v>
      </c>
      <c r="F25" s="114">
        <v>2014</v>
      </c>
      <c r="G25" s="88" t="s">
        <v>438</v>
      </c>
      <c r="H25" s="216">
        <v>1</v>
      </c>
      <c r="I25" s="122">
        <f t="shared" si="1"/>
        <v>20</v>
      </c>
    </row>
    <row r="26" spans="1:10" ht="63" x14ac:dyDescent="0.15">
      <c r="A26" s="97">
        <v>18</v>
      </c>
      <c r="B26" s="89" t="s">
        <v>439</v>
      </c>
      <c r="C26" s="84" t="s">
        <v>440</v>
      </c>
      <c r="D26" s="89" t="s">
        <v>441</v>
      </c>
      <c r="E26" s="93" t="s">
        <v>376</v>
      </c>
      <c r="F26" s="114">
        <v>2015</v>
      </c>
      <c r="G26" s="88"/>
      <c r="H26" s="216">
        <v>5</v>
      </c>
      <c r="I26" s="122">
        <f t="shared" si="1"/>
        <v>4</v>
      </c>
    </row>
    <row r="27" spans="1:10" x14ac:dyDescent="0.15">
      <c r="A27" s="56"/>
    </row>
    <row r="28" spans="1:10" x14ac:dyDescent="0.15">
      <c r="A28" s="56"/>
    </row>
    <row r="29" spans="1:10" x14ac:dyDescent="0.15">
      <c r="A29" s="56"/>
    </row>
    <row r="30" spans="1:10" x14ac:dyDescent="0.15">
      <c r="A30" s="56"/>
    </row>
    <row r="31" spans="1:10" x14ac:dyDescent="0.15">
      <c r="A31" s="56"/>
    </row>
    <row r="36" spans="1:5" x14ac:dyDescent="0.15">
      <c r="A36" s="107"/>
      <c r="E36" s="105"/>
    </row>
    <row r="37" spans="1:5" x14ac:dyDescent="0.15">
      <c r="A37" s="107"/>
      <c r="E37" s="105"/>
    </row>
    <row r="38" spans="1:5" x14ac:dyDescent="0.15">
      <c r="A38" s="107"/>
      <c r="E38" s="105"/>
    </row>
    <row r="39" spans="1:5" x14ac:dyDescent="0.15">
      <c r="A39" s="107"/>
      <c r="E39" s="105"/>
    </row>
    <row r="40" spans="1:5" x14ac:dyDescent="0.15">
      <c r="A40" s="107"/>
      <c r="E40" s="105"/>
    </row>
    <row r="41" spans="1:5" x14ac:dyDescent="0.15">
      <c r="A41" s="107"/>
      <c r="E41" s="105"/>
    </row>
    <row r="42" spans="1:5" x14ac:dyDescent="0.15">
      <c r="A42" s="107"/>
      <c r="E42" s="105"/>
    </row>
    <row r="43" spans="1:5" x14ac:dyDescent="0.15">
      <c r="A43" s="107"/>
      <c r="E43" s="105"/>
    </row>
    <row r="44" spans="1:5" x14ac:dyDescent="0.15">
      <c r="A44" s="107"/>
      <c r="E44" s="105"/>
    </row>
    <row r="45" spans="1:5" x14ac:dyDescent="0.15">
      <c r="A45" s="107"/>
      <c r="E45" s="105"/>
    </row>
    <row r="46" spans="1:5" x14ac:dyDescent="0.15">
      <c r="A46" s="107"/>
      <c r="E46" s="105"/>
    </row>
    <row r="47" spans="1:5" x14ac:dyDescent="0.15">
      <c r="A47" s="107"/>
      <c r="E47" s="105"/>
    </row>
    <row r="48" spans="1:5" x14ac:dyDescent="0.15">
      <c r="A48" s="107"/>
      <c r="E48" s="105"/>
    </row>
    <row r="49" spans="1:1" x14ac:dyDescent="0.15">
      <c r="A49" s="107"/>
    </row>
    <row r="50" spans="1:1" x14ac:dyDescent="0.15">
      <c r="A50" s="107"/>
    </row>
    <row r="51" spans="1:1" x14ac:dyDescent="0.15">
      <c r="A51" s="107"/>
    </row>
    <row r="52" spans="1:1" x14ac:dyDescent="0.15">
      <c r="A52" s="107"/>
    </row>
    <row r="53" spans="1:1" x14ac:dyDescent="0.15">
      <c r="A53" s="107"/>
    </row>
    <row r="54" spans="1:1" x14ac:dyDescent="0.15">
      <c r="A54" s="107"/>
    </row>
    <row r="55" spans="1:1" x14ac:dyDescent="0.15">
      <c r="A55" s="107"/>
    </row>
    <row r="56" spans="1:1" x14ac:dyDescent="0.15">
      <c r="A56" s="107"/>
    </row>
    <row r="57" spans="1:1" x14ac:dyDescent="0.15">
      <c r="A57" s="107"/>
    </row>
    <row r="58" spans="1:1" x14ac:dyDescent="0.15">
      <c r="A58" s="107"/>
    </row>
    <row r="59" spans="1:1" x14ac:dyDescent="0.15">
      <c r="A59" s="107"/>
    </row>
    <row r="60" spans="1:1" x14ac:dyDescent="0.15">
      <c r="A60" s="107"/>
    </row>
    <row r="61" spans="1:1" x14ac:dyDescent="0.15">
      <c r="A61" s="107"/>
    </row>
    <row r="62" spans="1:1" x14ac:dyDescent="0.15">
      <c r="A62" s="107"/>
    </row>
    <row r="63" spans="1:1" x14ac:dyDescent="0.15">
      <c r="A63" s="107"/>
    </row>
    <row r="64" spans="1:1" x14ac:dyDescent="0.15">
      <c r="A64" s="107"/>
    </row>
    <row r="65" spans="1:1" x14ac:dyDescent="0.15">
      <c r="A65" s="107"/>
    </row>
    <row r="66" spans="1:1" x14ac:dyDescent="0.15">
      <c r="A66" s="107"/>
    </row>
    <row r="67" spans="1:1" x14ac:dyDescent="0.15">
      <c r="A67" s="107"/>
    </row>
    <row r="68" spans="1:1" x14ac:dyDescent="0.15">
      <c r="A68" s="107"/>
    </row>
    <row r="69" spans="1:1" x14ac:dyDescent="0.15">
      <c r="A69" s="107"/>
    </row>
    <row r="70" spans="1:1" x14ac:dyDescent="0.15">
      <c r="A70" s="107"/>
    </row>
    <row r="71" spans="1:1" x14ac:dyDescent="0.15">
      <c r="A71" s="107"/>
    </row>
    <row r="72" spans="1:1" x14ac:dyDescent="0.15">
      <c r="A72" s="107"/>
    </row>
    <row r="73" spans="1:1" x14ac:dyDescent="0.15">
      <c r="A73" s="107"/>
    </row>
    <row r="74" spans="1:1" x14ac:dyDescent="0.15">
      <c r="A74" s="107"/>
    </row>
    <row r="75" spans="1:1" x14ac:dyDescent="0.15">
      <c r="A75" s="107"/>
    </row>
    <row r="76" spans="1:1" x14ac:dyDescent="0.15">
      <c r="A76" s="107"/>
    </row>
    <row r="77" spans="1:1" x14ac:dyDescent="0.15">
      <c r="A77" s="107"/>
    </row>
    <row r="78" spans="1:1" x14ac:dyDescent="0.15">
      <c r="A78" s="107"/>
    </row>
    <row r="79" spans="1:1" x14ac:dyDescent="0.15">
      <c r="A79" s="107"/>
    </row>
    <row r="80" spans="1:1" x14ac:dyDescent="0.15">
      <c r="A80" s="107"/>
    </row>
    <row r="81" spans="1:1" x14ac:dyDescent="0.15">
      <c r="A81" s="107"/>
    </row>
    <row r="82" spans="1:1" x14ac:dyDescent="0.15">
      <c r="A82" s="107"/>
    </row>
    <row r="83" spans="1:1" x14ac:dyDescent="0.15">
      <c r="A83" s="107"/>
    </row>
    <row r="84" spans="1:1" x14ac:dyDescent="0.15">
      <c r="A84" s="107"/>
    </row>
    <row r="85" spans="1:1" x14ac:dyDescent="0.15">
      <c r="A85" s="107"/>
    </row>
    <row r="86" spans="1:1" x14ac:dyDescent="0.15">
      <c r="A86" s="107"/>
    </row>
    <row r="87" spans="1:1" x14ac:dyDescent="0.15">
      <c r="A87" s="107"/>
    </row>
    <row r="88" spans="1:1" x14ac:dyDescent="0.15">
      <c r="A88" s="107"/>
    </row>
    <row r="89" spans="1:1" x14ac:dyDescent="0.15">
      <c r="A89" s="107"/>
    </row>
    <row r="90" spans="1:1" x14ac:dyDescent="0.15">
      <c r="A90" s="107"/>
    </row>
    <row r="91" spans="1:1" x14ac:dyDescent="0.15">
      <c r="A91" s="107"/>
    </row>
    <row r="92" spans="1:1" x14ac:dyDescent="0.15">
      <c r="A92" s="107"/>
    </row>
    <row r="93" spans="1:1" x14ac:dyDescent="0.15">
      <c r="A93" s="107"/>
    </row>
    <row r="94" spans="1:1" x14ac:dyDescent="0.15">
      <c r="A94" s="107"/>
    </row>
    <row r="95" spans="1:1" x14ac:dyDescent="0.15">
      <c r="A95" s="107"/>
    </row>
    <row r="96" spans="1:1" x14ac:dyDescent="0.15">
      <c r="A96" s="107"/>
    </row>
  </sheetData>
  <mergeCells count="1">
    <mergeCell ref="A5:C6"/>
  </mergeCells>
  <phoneticPr fontId="1" type="noConversion"/>
  <printOptions horizontalCentered="1"/>
  <pageMargins left="0.75" right="0.75" top="0.52" bottom="0.49" header="0.5" footer="0.31"/>
  <pageSetup paperSize="9" scale="99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7"/>
  <sheetViews>
    <sheetView view="pageBreakPreview" zoomScale="60" zoomScaleNormal="70" workbookViewId="0">
      <selection activeCell="A2" sqref="A2"/>
    </sheetView>
  </sheetViews>
  <sheetFormatPr defaultRowHeight="11.25" x14ac:dyDescent="0.15"/>
  <cols>
    <col min="1" max="1" width="6.140625" customWidth="1"/>
    <col min="2" max="2" width="63.7109375" customWidth="1"/>
    <col min="3" max="3" width="63.28515625" bestFit="1" customWidth="1"/>
    <col min="4" max="5" width="33.5703125" customWidth="1"/>
    <col min="6" max="6" width="11.85546875" customWidth="1"/>
    <col min="8" max="8" width="21.7109375" customWidth="1"/>
    <col min="9" max="10" width="10.28515625" customWidth="1"/>
    <col min="11" max="11" width="15.140625" customWidth="1"/>
  </cols>
  <sheetData>
    <row r="1" spans="1:12" s="1" customFormat="1" x14ac:dyDescent="0.15">
      <c r="A1" s="53" t="s">
        <v>67</v>
      </c>
      <c r="B1" s="53"/>
    </row>
    <row r="2" spans="1:12" s="1" customFormat="1" x14ac:dyDescent="0.15">
      <c r="A2" s="229" t="s">
        <v>460</v>
      </c>
      <c r="B2" s="53"/>
    </row>
    <row r="3" spans="1:12" s="1" customFormat="1" x14ac:dyDescent="0.15">
      <c r="A3" s="1" t="s">
        <v>189</v>
      </c>
    </row>
    <row r="4" spans="1:12" s="1" customFormat="1" ht="10.9" customHeight="1" x14ac:dyDescent="0.15"/>
    <row r="5" spans="1:12" s="1" customFormat="1" ht="15" x14ac:dyDescent="0.2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s="1" customFormat="1" ht="15" x14ac:dyDescent="0.2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2" s="1" customFormat="1" ht="21.2" customHeight="1" x14ac:dyDescent="0.2">
      <c r="A7" s="293" t="s">
        <v>14</v>
      </c>
      <c r="B7" s="293"/>
      <c r="C7" s="293"/>
      <c r="D7" s="68"/>
      <c r="E7" s="68"/>
    </row>
    <row r="8" spans="1:12" s="1" customFormat="1" ht="12.75" x14ac:dyDescent="0.2">
      <c r="A8" s="293"/>
      <c r="B8" s="293"/>
      <c r="C8" s="293"/>
      <c r="D8" s="68"/>
      <c r="E8" s="68"/>
      <c r="F8" s="55"/>
      <c r="G8" s="76"/>
      <c r="H8" s="76"/>
      <c r="I8" s="76"/>
      <c r="J8" s="76"/>
      <c r="K8" s="55"/>
      <c r="L8" s="55"/>
    </row>
    <row r="9" spans="1:12" x14ac:dyDescent="0.15">
      <c r="A9" s="116"/>
      <c r="B9" s="56"/>
      <c r="C9" s="56"/>
      <c r="D9" s="56"/>
      <c r="E9" s="56"/>
      <c r="F9" s="104"/>
      <c r="G9" s="56"/>
      <c r="H9" s="56"/>
      <c r="I9" s="56"/>
      <c r="J9" s="56"/>
      <c r="K9" s="56"/>
      <c r="L9" s="56"/>
    </row>
    <row r="10" spans="1:12" ht="12" thickBot="1" x14ac:dyDescent="0.2">
      <c r="A10" s="116"/>
      <c r="B10" s="56"/>
      <c r="C10" s="56"/>
      <c r="D10" s="56"/>
      <c r="E10" s="56"/>
      <c r="F10" s="104"/>
      <c r="G10" s="56"/>
      <c r="H10" s="56"/>
      <c r="I10" s="56"/>
      <c r="J10" s="56"/>
      <c r="K10" s="56"/>
      <c r="L10" s="56"/>
    </row>
    <row r="11" spans="1:12" ht="34.5" thickBot="1" x14ac:dyDescent="0.2">
      <c r="A11" s="65" t="s">
        <v>196</v>
      </c>
      <c r="B11" s="65" t="s">
        <v>197</v>
      </c>
      <c r="C11" s="65" t="s">
        <v>198</v>
      </c>
      <c r="D11" s="65" t="s">
        <v>199</v>
      </c>
      <c r="E11" s="65" t="s">
        <v>13</v>
      </c>
      <c r="F11" s="65" t="s">
        <v>200</v>
      </c>
      <c r="G11" s="65" t="s">
        <v>201</v>
      </c>
      <c r="H11" s="65" t="s">
        <v>202</v>
      </c>
      <c r="I11" s="65" t="s">
        <v>222</v>
      </c>
      <c r="J11" s="65" t="s">
        <v>203</v>
      </c>
      <c r="K11" s="65" t="s">
        <v>68</v>
      </c>
      <c r="L11" s="56"/>
    </row>
    <row r="12" spans="1:12" ht="16.899999999999999" customHeight="1" x14ac:dyDescent="0.15">
      <c r="A12" s="116"/>
      <c r="B12" s="56"/>
      <c r="C12" s="56"/>
      <c r="D12" s="56"/>
      <c r="E12" s="56"/>
      <c r="F12" s="104"/>
      <c r="G12" s="56"/>
      <c r="H12" s="56"/>
      <c r="I12" s="56"/>
      <c r="J12" s="56"/>
      <c r="K12" s="123">
        <f>SUM(K13:K94)</f>
        <v>0</v>
      </c>
      <c r="L12" s="56"/>
    </row>
    <row r="13" spans="1:12" ht="15.75" x14ac:dyDescent="0.15">
      <c r="A13" s="115"/>
      <c r="B13" s="84"/>
      <c r="C13" s="84"/>
      <c r="D13" s="84"/>
      <c r="E13" s="85"/>
      <c r="F13" s="85"/>
      <c r="G13" s="85"/>
      <c r="H13" s="85"/>
      <c r="I13" s="85"/>
      <c r="J13" s="57"/>
      <c r="K13" s="122"/>
      <c r="L13" s="56"/>
    </row>
    <row r="14" spans="1:12" ht="15.75" x14ac:dyDescent="0.15">
      <c r="A14" s="115"/>
      <c r="B14" s="84"/>
      <c r="C14" s="84"/>
      <c r="D14" s="84"/>
      <c r="E14" s="85"/>
      <c r="F14" s="85"/>
      <c r="G14" s="85"/>
      <c r="H14" s="85"/>
      <c r="I14" s="85"/>
      <c r="J14" s="57"/>
      <c r="K14" s="122"/>
      <c r="L14" s="56"/>
    </row>
    <row r="15" spans="1:12" ht="15.75" x14ac:dyDescent="0.15">
      <c r="A15" s="115"/>
      <c r="B15" s="84"/>
      <c r="C15" s="84"/>
      <c r="D15" s="84"/>
      <c r="E15" s="85"/>
      <c r="F15" s="85"/>
      <c r="G15" s="85"/>
      <c r="H15" s="85"/>
      <c r="I15" s="85"/>
      <c r="J15" s="57"/>
      <c r="K15" s="122"/>
      <c r="L15" s="56"/>
    </row>
    <row r="16" spans="1:12" ht="15.75" x14ac:dyDescent="0.15">
      <c r="A16" s="115"/>
      <c r="B16" s="84"/>
      <c r="C16" s="84"/>
      <c r="D16" s="84"/>
      <c r="E16" s="85"/>
      <c r="F16" s="85"/>
      <c r="G16" s="85"/>
      <c r="H16" s="85"/>
      <c r="I16" s="85"/>
      <c r="J16" s="57"/>
      <c r="K16" s="122"/>
      <c r="L16" s="56"/>
    </row>
    <row r="17" spans="1:12" ht="15.75" x14ac:dyDescent="0.15">
      <c r="A17" s="115"/>
      <c r="B17" s="84"/>
      <c r="C17" s="84"/>
      <c r="D17" s="84"/>
      <c r="E17" s="85"/>
      <c r="F17" s="85"/>
      <c r="G17" s="93"/>
      <c r="H17" s="85"/>
      <c r="I17" s="85"/>
      <c r="J17" s="57"/>
      <c r="K17" s="122"/>
      <c r="L17" s="56"/>
    </row>
    <row r="18" spans="1:12" ht="15.75" x14ac:dyDescent="0.15">
      <c r="A18" s="115"/>
      <c r="B18" s="84"/>
      <c r="C18" s="84"/>
      <c r="D18" s="84"/>
      <c r="E18" s="85"/>
      <c r="F18" s="85"/>
      <c r="G18" s="93"/>
      <c r="H18" s="85"/>
      <c r="I18" s="85"/>
      <c r="J18" s="57"/>
      <c r="K18" s="122"/>
      <c r="L18" s="56"/>
    </row>
    <row r="19" spans="1:12" ht="15.75" x14ac:dyDescent="0.15">
      <c r="A19" s="115"/>
      <c r="B19" s="90"/>
      <c r="C19" s="84"/>
      <c r="D19" s="84"/>
      <c r="E19" s="88"/>
      <c r="F19" s="85"/>
      <c r="G19" s="85"/>
      <c r="H19" s="85"/>
      <c r="I19" s="88"/>
      <c r="J19" s="57"/>
      <c r="K19" s="122"/>
      <c r="L19" s="56"/>
    </row>
    <row r="20" spans="1:12" ht="15.75" x14ac:dyDescent="0.15">
      <c r="A20" s="115"/>
      <c r="B20" s="84"/>
      <c r="C20" s="84"/>
      <c r="D20" s="84"/>
      <c r="E20" s="85"/>
      <c r="F20" s="85"/>
      <c r="G20" s="85"/>
      <c r="H20" s="85"/>
      <c r="I20" s="88"/>
      <c r="J20" s="57"/>
      <c r="K20" s="122"/>
      <c r="L20" s="56"/>
    </row>
    <row r="21" spans="1:12" ht="15.75" x14ac:dyDescent="0.15">
      <c r="A21" s="115"/>
      <c r="B21" s="89"/>
      <c r="C21" s="89"/>
      <c r="D21" s="89"/>
      <c r="E21" s="88"/>
      <c r="F21" s="114"/>
      <c r="G21" s="114"/>
      <c r="H21" s="88"/>
      <c r="I21" s="88"/>
      <c r="J21" s="57"/>
      <c r="K21" s="122"/>
      <c r="L21" s="56"/>
    </row>
    <row r="22" spans="1:12" ht="15.75" x14ac:dyDescent="0.15">
      <c r="A22" s="115"/>
      <c r="B22" s="84"/>
      <c r="C22" s="84"/>
      <c r="D22" s="84"/>
      <c r="E22" s="145"/>
      <c r="F22" s="85"/>
      <c r="G22" s="85"/>
      <c r="H22" s="85"/>
      <c r="I22" s="85"/>
      <c r="J22" s="57"/>
      <c r="K22" s="122"/>
      <c r="L22" s="56"/>
    </row>
    <row r="23" spans="1:12" ht="15.75" x14ac:dyDescent="0.15">
      <c r="A23" s="115"/>
      <c r="B23" s="84"/>
      <c r="C23" s="84"/>
      <c r="D23" s="84"/>
      <c r="E23" s="84"/>
      <c r="F23" s="85"/>
      <c r="G23" s="85"/>
      <c r="H23" s="85"/>
      <c r="I23" s="85"/>
      <c r="J23" s="57"/>
      <c r="K23" s="122"/>
    </row>
    <row r="24" spans="1:12" ht="15.75" x14ac:dyDescent="0.15">
      <c r="A24" s="115"/>
      <c r="B24" s="84"/>
      <c r="C24" s="84"/>
      <c r="D24" s="84"/>
      <c r="E24" s="84"/>
      <c r="F24" s="85"/>
      <c r="G24" s="85"/>
      <c r="H24" s="85"/>
      <c r="I24" s="85"/>
      <c r="J24" s="57"/>
      <c r="K24" s="122"/>
    </row>
    <row r="25" spans="1:12" ht="15.75" x14ac:dyDescent="0.15">
      <c r="A25" s="115"/>
      <c r="B25" s="84"/>
      <c r="C25" s="84"/>
      <c r="D25" s="84"/>
      <c r="E25" s="84"/>
      <c r="F25" s="85"/>
      <c r="G25" s="93"/>
      <c r="H25" s="85"/>
      <c r="I25" s="85"/>
      <c r="J25" s="57"/>
      <c r="K25" s="122"/>
    </row>
    <row r="26" spans="1:12" ht="15.75" x14ac:dyDescent="0.15">
      <c r="A26" s="115"/>
      <c r="B26" s="84"/>
      <c r="C26" s="84"/>
      <c r="D26" s="84"/>
      <c r="E26" s="84"/>
      <c r="F26" s="85"/>
      <c r="G26" s="93"/>
      <c r="H26" s="85"/>
      <c r="I26" s="85"/>
      <c r="J26" s="57"/>
      <c r="K26" s="122"/>
    </row>
    <row r="27" spans="1:12" ht="15.75" x14ac:dyDescent="0.15">
      <c r="A27" s="115"/>
      <c r="B27" s="89"/>
      <c r="C27" s="89"/>
      <c r="D27" s="89"/>
      <c r="E27" s="89"/>
      <c r="F27" s="114"/>
      <c r="G27" s="114"/>
      <c r="H27" s="88"/>
      <c r="I27" s="88"/>
      <c r="J27" s="57"/>
      <c r="K27" s="122"/>
    </row>
    <row r="28" spans="1:12" ht="15.75" x14ac:dyDescent="0.15">
      <c r="A28" s="115"/>
      <c r="B28" s="90"/>
      <c r="C28" s="84"/>
      <c r="D28" s="84"/>
      <c r="E28" s="84"/>
      <c r="F28" s="85"/>
      <c r="G28" s="85"/>
      <c r="H28" s="85"/>
      <c r="I28" s="88"/>
      <c r="J28" s="57"/>
      <c r="K28" s="122"/>
    </row>
    <row r="29" spans="1:12" ht="15.75" x14ac:dyDescent="0.15">
      <c r="A29" s="115"/>
      <c r="B29" s="84"/>
      <c r="C29" s="84"/>
      <c r="D29" s="84"/>
      <c r="E29" s="84"/>
      <c r="F29" s="85"/>
      <c r="G29" s="85"/>
      <c r="H29" s="85"/>
      <c r="I29" s="88"/>
      <c r="J29" s="57"/>
      <c r="K29" s="122"/>
    </row>
    <row r="30" spans="1:12" ht="15.75" x14ac:dyDescent="0.15">
      <c r="A30" s="115"/>
      <c r="B30" s="84"/>
      <c r="C30" s="84"/>
      <c r="D30" s="84"/>
      <c r="E30" s="84"/>
      <c r="F30" s="85"/>
      <c r="G30" s="85"/>
      <c r="H30" s="85"/>
      <c r="I30" s="85"/>
      <c r="J30" s="57"/>
      <c r="K30" s="122"/>
    </row>
    <row r="31" spans="1:12" ht="15.75" x14ac:dyDescent="0.15">
      <c r="A31" s="115"/>
      <c r="B31" s="89"/>
      <c r="C31" s="89"/>
      <c r="D31" s="89"/>
      <c r="E31" s="89"/>
      <c r="F31" s="114"/>
      <c r="G31" s="114"/>
      <c r="H31" s="88"/>
      <c r="I31" s="88"/>
      <c r="J31" s="57"/>
      <c r="K31" s="122"/>
    </row>
    <row r="32" spans="1:12" x14ac:dyDescent="0.15">
      <c r="A32" s="107"/>
      <c r="F32" s="105"/>
    </row>
    <row r="33" spans="1:6" x14ac:dyDescent="0.15">
      <c r="A33" s="107"/>
      <c r="F33" s="105"/>
    </row>
    <row r="34" spans="1:6" x14ac:dyDescent="0.15">
      <c r="A34" s="107"/>
      <c r="F34" s="105"/>
    </row>
    <row r="35" spans="1:6" x14ac:dyDescent="0.15">
      <c r="A35" s="107"/>
      <c r="F35" s="105"/>
    </row>
    <row r="36" spans="1:6" x14ac:dyDescent="0.15">
      <c r="A36" s="107"/>
      <c r="F36" s="105"/>
    </row>
    <row r="37" spans="1:6" x14ac:dyDescent="0.15">
      <c r="A37" s="107"/>
      <c r="F37" s="105"/>
    </row>
    <row r="38" spans="1:6" x14ac:dyDescent="0.15">
      <c r="A38" s="107"/>
      <c r="F38" s="105"/>
    </row>
    <row r="39" spans="1:6" x14ac:dyDescent="0.15">
      <c r="A39" s="107"/>
      <c r="F39" s="105"/>
    </row>
    <row r="40" spans="1:6" x14ac:dyDescent="0.15">
      <c r="A40" s="107"/>
    </row>
    <row r="41" spans="1:6" x14ac:dyDescent="0.15">
      <c r="A41" s="107"/>
    </row>
    <row r="42" spans="1:6" x14ac:dyDescent="0.15">
      <c r="A42" s="107"/>
    </row>
    <row r="43" spans="1:6" x14ac:dyDescent="0.15">
      <c r="A43" s="107"/>
    </row>
    <row r="44" spans="1:6" x14ac:dyDescent="0.15">
      <c r="A44" s="107"/>
    </row>
    <row r="45" spans="1:6" x14ac:dyDescent="0.15">
      <c r="A45" s="107"/>
    </row>
    <row r="46" spans="1:6" x14ac:dyDescent="0.15">
      <c r="A46" s="107"/>
    </row>
    <row r="47" spans="1:6" x14ac:dyDescent="0.15">
      <c r="A47" s="107"/>
    </row>
    <row r="48" spans="1:6" x14ac:dyDescent="0.15">
      <c r="A48" s="107"/>
    </row>
    <row r="49" spans="1:1" x14ac:dyDescent="0.15">
      <c r="A49" s="107"/>
    </row>
    <row r="50" spans="1:1" x14ac:dyDescent="0.15">
      <c r="A50" s="107"/>
    </row>
    <row r="51" spans="1:1" x14ac:dyDescent="0.15">
      <c r="A51" s="107"/>
    </row>
    <row r="52" spans="1:1" x14ac:dyDescent="0.15">
      <c r="A52" s="107"/>
    </row>
    <row r="53" spans="1:1" x14ac:dyDescent="0.15">
      <c r="A53" s="107"/>
    </row>
    <row r="54" spans="1:1" x14ac:dyDescent="0.15">
      <c r="A54" s="107"/>
    </row>
    <row r="55" spans="1:1" x14ac:dyDescent="0.15">
      <c r="A55" s="107"/>
    </row>
    <row r="56" spans="1:1" x14ac:dyDescent="0.15">
      <c r="A56" s="107"/>
    </row>
    <row r="57" spans="1:1" x14ac:dyDescent="0.15">
      <c r="A57" s="107"/>
    </row>
    <row r="58" spans="1:1" x14ac:dyDescent="0.15">
      <c r="A58" s="107"/>
    </row>
    <row r="59" spans="1:1" x14ac:dyDescent="0.15">
      <c r="A59" s="107"/>
    </row>
    <row r="60" spans="1:1" x14ac:dyDescent="0.15">
      <c r="A60" s="107"/>
    </row>
    <row r="61" spans="1:1" x14ac:dyDescent="0.15">
      <c r="A61" s="107"/>
    </row>
    <row r="62" spans="1:1" x14ac:dyDescent="0.15">
      <c r="A62" s="107"/>
    </row>
    <row r="63" spans="1:1" x14ac:dyDescent="0.15">
      <c r="A63" s="107"/>
    </row>
    <row r="64" spans="1:1" x14ac:dyDescent="0.15">
      <c r="A64" s="107"/>
    </row>
    <row r="65" spans="1:1" x14ac:dyDescent="0.15">
      <c r="A65" s="107"/>
    </row>
    <row r="66" spans="1:1" x14ac:dyDescent="0.15">
      <c r="A66" s="107"/>
    </row>
    <row r="67" spans="1:1" x14ac:dyDescent="0.15">
      <c r="A67" s="107"/>
    </row>
    <row r="68" spans="1:1" x14ac:dyDescent="0.15">
      <c r="A68" s="107"/>
    </row>
    <row r="69" spans="1:1" x14ac:dyDescent="0.15">
      <c r="A69" s="107"/>
    </row>
    <row r="70" spans="1:1" x14ac:dyDescent="0.15">
      <c r="A70" s="107"/>
    </row>
    <row r="71" spans="1:1" x14ac:dyDescent="0.15">
      <c r="A71" s="107"/>
    </row>
    <row r="72" spans="1:1" x14ac:dyDescent="0.15">
      <c r="A72" s="107"/>
    </row>
    <row r="73" spans="1:1" x14ac:dyDescent="0.15">
      <c r="A73" s="107"/>
    </row>
    <row r="74" spans="1:1" x14ac:dyDescent="0.15">
      <c r="A74" s="107"/>
    </row>
    <row r="75" spans="1:1" x14ac:dyDescent="0.15">
      <c r="A75" s="107"/>
    </row>
    <row r="76" spans="1:1" x14ac:dyDescent="0.15">
      <c r="A76" s="107"/>
    </row>
    <row r="77" spans="1:1" x14ac:dyDescent="0.15">
      <c r="A77" s="107"/>
    </row>
    <row r="78" spans="1:1" x14ac:dyDescent="0.15">
      <c r="A78" s="107"/>
    </row>
    <row r="79" spans="1:1" x14ac:dyDescent="0.15">
      <c r="A79" s="107"/>
    </row>
    <row r="80" spans="1:1" x14ac:dyDescent="0.15">
      <c r="A80" s="107"/>
    </row>
    <row r="81" spans="1:1" x14ac:dyDescent="0.15">
      <c r="A81" s="107"/>
    </row>
    <row r="82" spans="1:1" x14ac:dyDescent="0.15">
      <c r="A82" s="107"/>
    </row>
    <row r="83" spans="1:1" x14ac:dyDescent="0.15">
      <c r="A83" s="107"/>
    </row>
    <row r="84" spans="1:1" x14ac:dyDescent="0.15">
      <c r="A84" s="107"/>
    </row>
    <row r="85" spans="1:1" x14ac:dyDescent="0.15">
      <c r="A85" s="107"/>
    </row>
    <row r="86" spans="1:1" x14ac:dyDescent="0.15">
      <c r="A86" s="107"/>
    </row>
    <row r="87" spans="1:1" x14ac:dyDescent="0.15">
      <c r="A87" s="107"/>
    </row>
  </sheetData>
  <mergeCells count="1">
    <mergeCell ref="A7:C8"/>
  </mergeCells>
  <phoneticPr fontId="1" type="noConversion"/>
  <printOptions horizontalCentered="1"/>
  <pageMargins left="0.75" right="0.75" top="0.7" bottom="0.49" header="0.5" footer="0.31"/>
  <pageSetup paperSize="9" scale="53" orientation="landscape" r:id="rId1"/>
  <headerFooter alignWithMargins="0">
    <oddFooter>&amp;LConfirm existenta lucrarilor
Director Departament&amp;CPage &amp;P of &amp;N&amp;RCandidat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zoomScale="80" zoomScaleNormal="80" workbookViewId="0">
      <selection activeCell="T15" sqref="T15"/>
    </sheetView>
  </sheetViews>
  <sheetFormatPr defaultRowHeight="11.25" x14ac:dyDescent="0.15"/>
  <cols>
    <col min="1" max="1" width="6.140625" customWidth="1"/>
    <col min="2" max="2" width="47.85546875" customWidth="1"/>
    <col min="3" max="3" width="40" customWidth="1"/>
    <col min="4" max="4" width="24.28515625" customWidth="1"/>
    <col min="5" max="5" width="17.28515625" customWidth="1"/>
    <col min="6" max="6" width="12.7109375" customWidth="1"/>
    <col min="7" max="7" width="17.7109375" customWidth="1"/>
    <col min="8" max="8" width="10.5703125" customWidth="1"/>
    <col min="9" max="9" width="11.28515625" customWidth="1"/>
    <col min="10" max="10" width="12.140625" customWidth="1"/>
    <col min="11" max="11" width="12.85546875" customWidth="1"/>
    <col min="12" max="12" width="14" customWidth="1"/>
  </cols>
  <sheetData>
    <row r="1" spans="1:12" s="1" customFormat="1" x14ac:dyDescent="0.15">
      <c r="A1" s="53" t="s">
        <v>67</v>
      </c>
      <c r="B1" s="53"/>
    </row>
    <row r="2" spans="1:12" s="1" customFormat="1" x14ac:dyDescent="0.15">
      <c r="A2" s="229" t="s">
        <v>460</v>
      </c>
      <c r="B2" s="53"/>
    </row>
    <row r="3" spans="1:12" s="1" customFormat="1" x14ac:dyDescent="0.15">
      <c r="A3" s="1" t="s">
        <v>189</v>
      </c>
      <c r="B3" s="53"/>
      <c r="G3" s="1" t="s">
        <v>37</v>
      </c>
    </row>
    <row r="4" spans="1:12" s="1" customFormat="1" ht="21.2" customHeight="1" x14ac:dyDescent="0.2">
      <c r="A4" s="293" t="s">
        <v>123</v>
      </c>
      <c r="B4" s="293"/>
      <c r="C4" s="293"/>
      <c r="D4" s="68"/>
      <c r="E4" s="68"/>
      <c r="F4" s="68"/>
    </row>
    <row r="5" spans="1:12" s="1" customFormat="1" ht="25.5" x14ac:dyDescent="0.2">
      <c r="A5" s="293"/>
      <c r="B5" s="293"/>
      <c r="C5" s="293"/>
      <c r="D5" s="124" t="s">
        <v>15</v>
      </c>
      <c r="E5" s="68" t="s">
        <v>16</v>
      </c>
      <c r="F5" s="68"/>
      <c r="G5" s="76"/>
      <c r="H5" s="76"/>
      <c r="I5" s="55"/>
      <c r="J5" s="55"/>
    </row>
    <row r="6" spans="1:12" ht="25.5" x14ac:dyDescent="0.2">
      <c r="A6" s="116"/>
      <c r="B6" s="56"/>
      <c r="C6" s="56"/>
      <c r="D6" s="124" t="s">
        <v>124</v>
      </c>
      <c r="E6" s="68" t="s">
        <v>25</v>
      </c>
      <c r="F6" s="68"/>
      <c r="G6" s="56"/>
      <c r="H6" s="56"/>
      <c r="I6" s="56"/>
      <c r="J6" s="56"/>
    </row>
    <row r="7" spans="1:12" x14ac:dyDescent="0.15">
      <c r="A7" s="116"/>
      <c r="B7" s="56"/>
      <c r="C7" s="56"/>
      <c r="D7" s="56"/>
      <c r="E7" s="56"/>
      <c r="F7" s="56"/>
      <c r="G7" s="56"/>
      <c r="H7" s="56"/>
      <c r="I7" s="56"/>
      <c r="J7" s="56"/>
    </row>
    <row r="8" spans="1:12" ht="12" thickBot="1" x14ac:dyDescent="0.2">
      <c r="A8" s="107"/>
    </row>
    <row r="9" spans="1:12" ht="76.5" customHeight="1" thickBot="1" x14ac:dyDescent="0.2">
      <c r="A9" s="296" t="s">
        <v>17</v>
      </c>
      <c r="B9" s="296" t="s">
        <v>23</v>
      </c>
      <c r="C9" s="296" t="s">
        <v>18</v>
      </c>
      <c r="D9" s="296" t="s">
        <v>19</v>
      </c>
      <c r="E9" s="296" t="s">
        <v>28</v>
      </c>
      <c r="F9" s="296" t="s">
        <v>27</v>
      </c>
      <c r="G9" s="296" t="s">
        <v>20</v>
      </c>
      <c r="H9" s="263" t="s">
        <v>21</v>
      </c>
      <c r="I9" s="265"/>
      <c r="J9" s="65" t="s">
        <v>68</v>
      </c>
      <c r="K9" s="65" t="s">
        <v>68</v>
      </c>
      <c r="L9" s="65" t="s">
        <v>0</v>
      </c>
    </row>
    <row r="10" spans="1:12" ht="26.25" customHeight="1" thickBot="1" x14ac:dyDescent="0.2">
      <c r="A10" s="297"/>
      <c r="B10" s="297"/>
      <c r="C10" s="297"/>
      <c r="D10" s="297"/>
      <c r="E10" s="297"/>
      <c r="F10" s="297"/>
      <c r="G10" s="297"/>
      <c r="H10" s="65" t="s">
        <v>228</v>
      </c>
      <c r="I10" s="65" t="s">
        <v>24</v>
      </c>
      <c r="J10" s="65" t="s">
        <v>229</v>
      </c>
      <c r="K10" s="65" t="s">
        <v>24</v>
      </c>
      <c r="L10" s="65"/>
    </row>
    <row r="11" spans="1:12" ht="22.9" customHeight="1" x14ac:dyDescent="0.15">
      <c r="A11" s="107"/>
      <c r="J11" s="53">
        <f>SUM(J12:J299)</f>
        <v>320</v>
      </c>
      <c r="K11" s="53">
        <f>SUM(K12:K99)</f>
        <v>0</v>
      </c>
    </row>
    <row r="12" spans="1:12" ht="79.5" customHeight="1" x14ac:dyDescent="0.15">
      <c r="A12" s="97">
        <v>1</v>
      </c>
      <c r="B12" s="90" t="s">
        <v>402</v>
      </c>
      <c r="C12" s="90" t="s">
        <v>403</v>
      </c>
      <c r="D12" s="92" t="s">
        <v>404</v>
      </c>
      <c r="E12" s="221" t="s">
        <v>299</v>
      </c>
      <c r="F12" s="92">
        <v>4</v>
      </c>
      <c r="G12" s="93" t="s">
        <v>405</v>
      </c>
      <c r="H12" s="92" t="s">
        <v>301</v>
      </c>
      <c r="I12" s="92"/>
      <c r="J12" s="120">
        <f t="shared" ref="J12:J17" si="0">IF(H12="X",20*F12,0)</f>
        <v>80</v>
      </c>
      <c r="K12" s="120">
        <f t="shared" ref="K12:K17" si="1">IF(I12="X",10*F12,0)</f>
        <v>0</v>
      </c>
      <c r="L12" s="120"/>
    </row>
    <row r="13" spans="1:12" ht="61.5" customHeight="1" x14ac:dyDescent="0.15">
      <c r="A13" s="115">
        <v>2</v>
      </c>
      <c r="B13" s="90" t="s">
        <v>401</v>
      </c>
      <c r="C13" s="90" t="s">
        <v>406</v>
      </c>
      <c r="D13" s="85" t="s">
        <v>407</v>
      </c>
      <c r="E13" s="92" t="s">
        <v>300</v>
      </c>
      <c r="F13" s="92">
        <v>4</v>
      </c>
      <c r="G13" s="125" t="s">
        <v>408</v>
      </c>
      <c r="H13" s="91" t="s">
        <v>301</v>
      </c>
      <c r="I13" s="91"/>
      <c r="J13" s="120">
        <f t="shared" si="0"/>
        <v>80</v>
      </c>
      <c r="K13" s="120">
        <f t="shared" si="1"/>
        <v>0</v>
      </c>
      <c r="L13" s="120"/>
    </row>
    <row r="14" spans="1:12" ht="31.5" x14ac:dyDescent="0.15">
      <c r="A14" s="115">
        <v>3</v>
      </c>
      <c r="B14" s="84" t="s">
        <v>409</v>
      </c>
      <c r="C14" s="90" t="s">
        <v>410</v>
      </c>
      <c r="D14" s="85" t="s">
        <v>411</v>
      </c>
      <c r="E14" s="92" t="s">
        <v>300</v>
      </c>
      <c r="F14" s="92">
        <v>4</v>
      </c>
      <c r="G14" s="125" t="s">
        <v>408</v>
      </c>
      <c r="H14" s="91" t="s">
        <v>301</v>
      </c>
      <c r="I14" s="91"/>
      <c r="J14" s="120">
        <f t="shared" si="0"/>
        <v>80</v>
      </c>
      <c r="K14" s="120">
        <f t="shared" si="1"/>
        <v>0</v>
      </c>
      <c r="L14" s="120"/>
    </row>
    <row r="15" spans="1:12" ht="45.75" customHeight="1" x14ac:dyDescent="0.15">
      <c r="A15" s="115">
        <v>4</v>
      </c>
      <c r="B15" s="84" t="s">
        <v>412</v>
      </c>
      <c r="C15" s="84" t="s">
        <v>413</v>
      </c>
      <c r="D15" s="85" t="s">
        <v>414</v>
      </c>
      <c r="E15" s="92" t="s">
        <v>415</v>
      </c>
      <c r="F15" s="91">
        <v>4</v>
      </c>
      <c r="G15" s="93" t="s">
        <v>408</v>
      </c>
      <c r="H15" s="91" t="s">
        <v>301</v>
      </c>
      <c r="I15" s="91"/>
      <c r="J15" s="120">
        <f t="shared" si="0"/>
        <v>80</v>
      </c>
      <c r="K15" s="120">
        <f t="shared" si="1"/>
        <v>0</v>
      </c>
      <c r="L15" s="120"/>
    </row>
    <row r="16" spans="1:12" ht="45.75" customHeight="1" x14ac:dyDescent="0.15">
      <c r="A16" s="115">
        <v>5</v>
      </c>
      <c r="B16" s="84"/>
      <c r="C16" s="90"/>
      <c r="D16" s="85"/>
      <c r="E16" s="92"/>
      <c r="F16" s="92"/>
      <c r="G16" s="125"/>
      <c r="H16" s="92"/>
      <c r="I16" s="92"/>
      <c r="J16" s="120">
        <f t="shared" si="0"/>
        <v>0</v>
      </c>
      <c r="K16" s="120">
        <f t="shared" si="1"/>
        <v>0</v>
      </c>
      <c r="L16" s="120"/>
    </row>
    <row r="17" spans="1:12" ht="67.5" customHeight="1" x14ac:dyDescent="0.15">
      <c r="A17" s="115"/>
      <c r="B17" s="84"/>
      <c r="C17" s="90"/>
      <c r="D17" s="85"/>
      <c r="E17" s="92"/>
      <c r="F17" s="91"/>
      <c r="G17" s="125"/>
      <c r="H17" s="91"/>
      <c r="I17" s="91"/>
      <c r="J17" s="120">
        <f t="shared" si="0"/>
        <v>0</v>
      </c>
      <c r="K17" s="120">
        <f t="shared" si="1"/>
        <v>0</v>
      </c>
      <c r="L17" s="120"/>
    </row>
    <row r="18" spans="1:12" x14ac:dyDescent="0.15">
      <c r="A18" s="107"/>
    </row>
    <row r="19" spans="1:12" x14ac:dyDescent="0.15">
      <c r="A19" s="107"/>
      <c r="C19" s="153"/>
      <c r="D19" s="153"/>
      <c r="E19" s="153"/>
    </row>
    <row r="20" spans="1:12" x14ac:dyDescent="0.15">
      <c r="A20" s="107"/>
    </row>
    <row r="21" spans="1:12" x14ac:dyDescent="0.15">
      <c r="A21" s="107"/>
    </row>
    <row r="22" spans="1:12" x14ac:dyDescent="0.15">
      <c r="A22" s="107"/>
    </row>
    <row r="23" spans="1:12" x14ac:dyDescent="0.15">
      <c r="A23" s="107"/>
    </row>
    <row r="24" spans="1:12" x14ac:dyDescent="0.15">
      <c r="A24" s="107"/>
    </row>
    <row r="25" spans="1:12" x14ac:dyDescent="0.15">
      <c r="A25" s="107"/>
    </row>
    <row r="26" spans="1:12" x14ac:dyDescent="0.15">
      <c r="A26" s="107"/>
    </row>
    <row r="27" spans="1:12" x14ac:dyDescent="0.15">
      <c r="A27" s="107"/>
    </row>
    <row r="28" spans="1:12" x14ac:dyDescent="0.15">
      <c r="A28" s="107"/>
    </row>
    <row r="29" spans="1:12" x14ac:dyDescent="0.15">
      <c r="A29" s="107"/>
    </row>
    <row r="30" spans="1:12" x14ac:dyDescent="0.15">
      <c r="A30" s="107"/>
    </row>
    <row r="31" spans="1:12" x14ac:dyDescent="0.15">
      <c r="A31" s="107"/>
    </row>
    <row r="32" spans="1:12" x14ac:dyDescent="0.15">
      <c r="A32" s="107"/>
    </row>
    <row r="33" spans="1:1" x14ac:dyDescent="0.15">
      <c r="A33" s="107"/>
    </row>
    <row r="34" spans="1:1" x14ac:dyDescent="0.15">
      <c r="A34" s="107"/>
    </row>
    <row r="35" spans="1:1" x14ac:dyDescent="0.15">
      <c r="A35" s="107"/>
    </row>
    <row r="36" spans="1:1" x14ac:dyDescent="0.15">
      <c r="A36" s="107"/>
    </row>
    <row r="37" spans="1:1" x14ac:dyDescent="0.15">
      <c r="A37" s="107"/>
    </row>
    <row r="38" spans="1:1" x14ac:dyDescent="0.15">
      <c r="A38" s="107"/>
    </row>
    <row r="39" spans="1:1" x14ac:dyDescent="0.15">
      <c r="A39" s="107"/>
    </row>
    <row r="40" spans="1:1" x14ac:dyDescent="0.15">
      <c r="A40" s="107"/>
    </row>
    <row r="41" spans="1:1" x14ac:dyDescent="0.15">
      <c r="A41" s="107"/>
    </row>
    <row r="42" spans="1:1" x14ac:dyDescent="0.15">
      <c r="A42" s="107"/>
    </row>
    <row r="43" spans="1:1" x14ac:dyDescent="0.15">
      <c r="A43" s="107"/>
    </row>
    <row r="44" spans="1:1" x14ac:dyDescent="0.15">
      <c r="A44" s="107"/>
    </row>
    <row r="45" spans="1:1" x14ac:dyDescent="0.15">
      <c r="A45" s="107"/>
    </row>
    <row r="46" spans="1:1" x14ac:dyDescent="0.15">
      <c r="A46" s="107"/>
    </row>
    <row r="47" spans="1:1" x14ac:dyDescent="0.15">
      <c r="A47" s="107"/>
    </row>
    <row r="48" spans="1:1" x14ac:dyDescent="0.15">
      <c r="A48" s="107"/>
    </row>
    <row r="49" spans="1:1" x14ac:dyDescent="0.15">
      <c r="A49" s="107"/>
    </row>
    <row r="50" spans="1:1" x14ac:dyDescent="0.15">
      <c r="A50" s="107"/>
    </row>
    <row r="51" spans="1:1" x14ac:dyDescent="0.15">
      <c r="A51" s="107"/>
    </row>
    <row r="52" spans="1:1" x14ac:dyDescent="0.15">
      <c r="A52" s="107"/>
    </row>
    <row r="53" spans="1:1" x14ac:dyDescent="0.15">
      <c r="A53" s="107"/>
    </row>
    <row r="54" spans="1:1" x14ac:dyDescent="0.15">
      <c r="A54" s="107"/>
    </row>
    <row r="55" spans="1:1" x14ac:dyDescent="0.15">
      <c r="A55" s="107"/>
    </row>
    <row r="56" spans="1:1" x14ac:dyDescent="0.15">
      <c r="A56" s="107"/>
    </row>
    <row r="57" spans="1:1" x14ac:dyDescent="0.15">
      <c r="A57" s="107"/>
    </row>
    <row r="58" spans="1:1" x14ac:dyDescent="0.15">
      <c r="A58" s="107"/>
    </row>
    <row r="59" spans="1:1" x14ac:dyDescent="0.15">
      <c r="A59" s="107"/>
    </row>
  </sheetData>
  <mergeCells count="9">
    <mergeCell ref="A4:C5"/>
    <mergeCell ref="F9:F10"/>
    <mergeCell ref="H9:I9"/>
    <mergeCell ref="A9:A10"/>
    <mergeCell ref="B9:B10"/>
    <mergeCell ref="C9:C10"/>
    <mergeCell ref="D9:D10"/>
    <mergeCell ref="E9:E10"/>
    <mergeCell ref="G9:G10"/>
  </mergeCells>
  <phoneticPr fontId="1" type="noConversion"/>
  <printOptions horizontalCentered="1"/>
  <pageMargins left="0.5" right="0" top="0.26" bottom="0.3" header="0.25" footer="0.31"/>
  <pageSetup paperSize="9" scale="71" fitToHeight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view="pageBreakPreview" topLeftCell="A7" zoomScale="70" zoomScaleNormal="100" zoomScaleSheetLayoutView="70" workbookViewId="0">
      <selection activeCell="A2" sqref="A2"/>
    </sheetView>
  </sheetViews>
  <sheetFormatPr defaultRowHeight="11.25" x14ac:dyDescent="0.15"/>
  <cols>
    <col min="1" max="1" width="6.140625" customWidth="1"/>
    <col min="2" max="2" width="59.28515625" customWidth="1"/>
    <col min="3" max="3" width="52.42578125" customWidth="1"/>
    <col min="4" max="4" width="20.140625" customWidth="1"/>
    <col min="5" max="5" width="16.5703125" bestFit="1" customWidth="1"/>
    <col min="6" max="6" width="16.140625" customWidth="1"/>
    <col min="7" max="7" width="11.85546875" customWidth="1"/>
    <col min="8" max="8" width="13" customWidth="1"/>
    <col min="9" max="9" width="11.42578125" customWidth="1"/>
    <col min="10" max="10" width="14.5703125" customWidth="1"/>
    <col min="11" max="11" width="12.140625" customWidth="1"/>
    <col min="12" max="12" width="24.42578125" customWidth="1"/>
  </cols>
  <sheetData>
    <row r="1" spans="1:12" s="1" customFormat="1" x14ac:dyDescent="0.15">
      <c r="A1" s="53" t="s">
        <v>67</v>
      </c>
      <c r="B1" s="53"/>
    </row>
    <row r="2" spans="1:12" s="1" customFormat="1" x14ac:dyDescent="0.15">
      <c r="A2" s="229" t="s">
        <v>460</v>
      </c>
      <c r="B2" s="53"/>
    </row>
    <row r="3" spans="1:12" s="1" customFormat="1" x14ac:dyDescent="0.15">
      <c r="A3" s="1" t="s">
        <v>189</v>
      </c>
    </row>
    <row r="4" spans="1:12" s="1" customFormat="1" ht="10.9" customHeight="1" x14ac:dyDescent="0.15"/>
    <row r="5" spans="1:12" s="1" customFormat="1" ht="21.2" customHeight="1" x14ac:dyDescent="0.25">
      <c r="A5" s="293" t="s">
        <v>123</v>
      </c>
      <c r="B5" s="293"/>
      <c r="C5" s="293"/>
      <c r="D5" s="68"/>
      <c r="E5" s="68"/>
      <c r="F5" s="68"/>
      <c r="G5" s="149"/>
    </row>
    <row r="6" spans="1:12" s="1" customFormat="1" ht="13.15" customHeight="1" x14ac:dyDescent="0.2">
      <c r="A6" s="293"/>
      <c r="B6" s="293"/>
      <c r="C6" s="293"/>
      <c r="D6" s="124" t="s">
        <v>15</v>
      </c>
      <c r="E6" s="293" t="s">
        <v>34</v>
      </c>
      <c r="F6" s="293"/>
      <c r="G6" s="68"/>
      <c r="H6" s="76"/>
      <c r="I6" s="55"/>
      <c r="J6" s="55"/>
    </row>
    <row r="7" spans="1:12" ht="25.5" x14ac:dyDescent="0.2">
      <c r="A7" s="116"/>
      <c r="B7" s="56"/>
      <c r="C7" s="56"/>
      <c r="D7" s="124" t="s">
        <v>124</v>
      </c>
      <c r="E7" s="293" t="s">
        <v>35</v>
      </c>
      <c r="F7" s="293"/>
      <c r="G7" s="68"/>
      <c r="H7" s="56"/>
      <c r="I7" s="56"/>
      <c r="J7" s="56"/>
    </row>
    <row r="8" spans="1:12" x14ac:dyDescent="0.15">
      <c r="A8" s="116"/>
      <c r="B8" s="56"/>
      <c r="C8" s="56"/>
      <c r="D8" s="56"/>
      <c r="E8" s="56"/>
      <c r="F8" s="56"/>
      <c r="G8" s="56"/>
      <c r="H8" s="56"/>
      <c r="I8" s="56"/>
      <c r="J8" s="56"/>
    </row>
    <row r="9" spans="1:12" ht="12" thickBot="1" x14ac:dyDescent="0.2">
      <c r="A9" s="107"/>
    </row>
    <row r="10" spans="1:12" ht="46.15" customHeight="1" thickBot="1" x14ac:dyDescent="0.2">
      <c r="A10" s="296" t="s">
        <v>17</v>
      </c>
      <c r="B10" s="296" t="s">
        <v>23</v>
      </c>
      <c r="C10" s="296" t="s">
        <v>18</v>
      </c>
      <c r="D10" s="296" t="s">
        <v>218</v>
      </c>
      <c r="E10" s="296" t="s">
        <v>36</v>
      </c>
      <c r="F10" s="296" t="s">
        <v>28</v>
      </c>
      <c r="G10" s="296" t="s">
        <v>27</v>
      </c>
      <c r="H10" s="263" t="s">
        <v>21</v>
      </c>
      <c r="I10" s="265"/>
      <c r="J10" s="65" t="s">
        <v>68</v>
      </c>
      <c r="K10" s="65" t="s">
        <v>68</v>
      </c>
      <c r="L10" s="65" t="s">
        <v>3</v>
      </c>
    </row>
    <row r="11" spans="1:12" ht="26.25" customHeight="1" thickBot="1" x14ac:dyDescent="0.2">
      <c r="A11" s="297"/>
      <c r="B11" s="297"/>
      <c r="C11" s="297"/>
      <c r="D11" s="297"/>
      <c r="E11" s="297"/>
      <c r="F11" s="297"/>
      <c r="G11" s="297"/>
      <c r="H11" s="65" t="s">
        <v>1</v>
      </c>
      <c r="I11" s="65" t="s">
        <v>2</v>
      </c>
      <c r="J11" s="65" t="s">
        <v>229</v>
      </c>
      <c r="K11" s="65" t="s">
        <v>24</v>
      </c>
      <c r="L11" s="65"/>
    </row>
    <row r="12" spans="1:12" ht="22.9" customHeight="1" x14ac:dyDescent="0.15">
      <c r="A12" s="107"/>
      <c r="J12" s="130">
        <f>SUM(J13:J284)</f>
        <v>0</v>
      </c>
      <c r="K12" s="130">
        <f>SUM(K13:K84)</f>
        <v>35</v>
      </c>
    </row>
    <row r="13" spans="1:12" ht="78" customHeight="1" x14ac:dyDescent="0.15">
      <c r="A13" s="97">
        <v>1</v>
      </c>
      <c r="B13" s="128" t="s">
        <v>416</v>
      </c>
      <c r="C13" s="128" t="s">
        <v>422</v>
      </c>
      <c r="D13" s="85" t="s">
        <v>418</v>
      </c>
      <c r="E13" s="85" t="s">
        <v>457</v>
      </c>
      <c r="F13" s="85" t="s">
        <v>420</v>
      </c>
      <c r="G13" s="92">
        <v>3</v>
      </c>
      <c r="H13" s="92"/>
      <c r="I13" s="92" t="s">
        <v>301</v>
      </c>
      <c r="J13" s="121">
        <f t="shared" ref="J13:J20" si="0">IF(H13="X",10*G13,0)</f>
        <v>0</v>
      </c>
      <c r="K13" s="121">
        <f t="shared" ref="K13:K20" si="1">IF(I13="X",5*G13,0)</f>
        <v>15</v>
      </c>
      <c r="L13" s="120"/>
    </row>
    <row r="14" spans="1:12" ht="91.5" customHeight="1" x14ac:dyDescent="0.15">
      <c r="A14" s="115">
        <v>2</v>
      </c>
      <c r="B14" s="128" t="s">
        <v>417</v>
      </c>
      <c r="C14" s="128" t="s">
        <v>423</v>
      </c>
      <c r="D14" s="85" t="s">
        <v>419</v>
      </c>
      <c r="E14" s="85" t="s">
        <v>458</v>
      </c>
      <c r="F14" s="85" t="s">
        <v>421</v>
      </c>
      <c r="G14" s="92">
        <v>2</v>
      </c>
      <c r="H14" s="92"/>
      <c r="I14" s="92" t="s">
        <v>301</v>
      </c>
      <c r="J14" s="121">
        <f t="shared" si="0"/>
        <v>0</v>
      </c>
      <c r="K14" s="121">
        <f t="shared" si="1"/>
        <v>10</v>
      </c>
      <c r="L14" s="120"/>
    </row>
    <row r="15" spans="1:12" ht="68.25" customHeight="1" x14ac:dyDescent="0.15">
      <c r="A15" s="115">
        <v>3</v>
      </c>
      <c r="B15" s="165" t="s">
        <v>424</v>
      </c>
      <c r="C15" s="166" t="s">
        <v>426</v>
      </c>
      <c r="D15" s="167" t="s">
        <v>456</v>
      </c>
      <c r="E15" s="168" t="s">
        <v>425</v>
      </c>
      <c r="F15" s="85" t="s">
        <v>427</v>
      </c>
      <c r="G15" s="92">
        <v>2</v>
      </c>
      <c r="H15" s="92"/>
      <c r="I15" s="92" t="s">
        <v>301</v>
      </c>
      <c r="J15" s="121">
        <f t="shared" si="0"/>
        <v>0</v>
      </c>
      <c r="K15" s="121">
        <f t="shared" si="1"/>
        <v>10</v>
      </c>
      <c r="L15" s="120"/>
    </row>
    <row r="16" spans="1:12" ht="60" customHeight="1" x14ac:dyDescent="0.15">
      <c r="A16" s="115"/>
      <c r="B16" s="128"/>
      <c r="C16" s="128"/>
      <c r="D16" s="85"/>
      <c r="E16" s="85"/>
      <c r="F16" s="85"/>
      <c r="G16" s="92"/>
      <c r="H16" s="92"/>
      <c r="I16" s="92"/>
      <c r="J16" s="121">
        <f t="shared" si="0"/>
        <v>0</v>
      </c>
      <c r="K16" s="121">
        <f t="shared" si="1"/>
        <v>0</v>
      </c>
      <c r="L16" s="120"/>
    </row>
    <row r="17" spans="1:12" ht="54" customHeight="1" x14ac:dyDescent="0.15">
      <c r="A17" s="115"/>
      <c r="B17" s="128"/>
      <c r="C17" s="128"/>
      <c r="D17" s="85"/>
      <c r="E17" s="85"/>
      <c r="F17" s="85"/>
      <c r="G17" s="92"/>
      <c r="H17" s="91"/>
      <c r="I17" s="91"/>
      <c r="J17" s="121">
        <f t="shared" si="0"/>
        <v>0</v>
      </c>
      <c r="K17" s="121">
        <f t="shared" si="1"/>
        <v>0</v>
      </c>
      <c r="L17" s="120"/>
    </row>
    <row r="18" spans="1:12" ht="73.5" customHeight="1" x14ac:dyDescent="0.15">
      <c r="A18" s="115"/>
      <c r="B18" s="129"/>
      <c r="C18" s="128"/>
      <c r="D18" s="88"/>
      <c r="E18" s="85"/>
      <c r="F18" s="88"/>
      <c r="G18" s="91"/>
      <c r="H18" s="91"/>
      <c r="I18" s="91"/>
      <c r="J18" s="121">
        <f t="shared" si="0"/>
        <v>0</v>
      </c>
      <c r="K18" s="121">
        <f t="shared" si="1"/>
        <v>0</v>
      </c>
      <c r="L18" s="120"/>
    </row>
    <row r="19" spans="1:12" ht="81" customHeight="1" x14ac:dyDescent="0.15">
      <c r="A19" s="115"/>
      <c r="B19" s="129"/>
      <c r="C19" s="128"/>
      <c r="D19" s="85"/>
      <c r="E19" s="85"/>
      <c r="F19" s="85"/>
      <c r="G19" s="92"/>
      <c r="H19" s="92"/>
      <c r="I19" s="92"/>
      <c r="J19" s="121">
        <f t="shared" si="0"/>
        <v>0</v>
      </c>
      <c r="K19" s="121">
        <f t="shared" si="1"/>
        <v>0</v>
      </c>
      <c r="L19" s="120"/>
    </row>
    <row r="20" spans="1:12" ht="43.5" customHeight="1" x14ac:dyDescent="0.15">
      <c r="A20" s="115"/>
      <c r="B20" s="128"/>
      <c r="C20" s="128"/>
      <c r="D20" s="146"/>
      <c r="E20" s="85"/>
      <c r="F20" s="85"/>
      <c r="G20" s="92"/>
      <c r="H20" s="92"/>
      <c r="I20" s="86"/>
      <c r="J20" s="121">
        <f t="shared" si="0"/>
        <v>0</v>
      </c>
      <c r="K20" s="121">
        <f t="shared" si="1"/>
        <v>0</v>
      </c>
      <c r="L20" s="120"/>
    </row>
    <row r="21" spans="1:12" ht="15.75" x14ac:dyDescent="0.15">
      <c r="A21" s="115"/>
      <c r="B21" s="128"/>
      <c r="C21" s="128"/>
      <c r="D21" s="146"/>
      <c r="E21" s="85"/>
      <c r="F21" s="85"/>
      <c r="G21" s="92"/>
      <c r="H21" s="92"/>
      <c r="I21" s="92"/>
      <c r="J21" s="121">
        <f>IF(H21="X",10*G21,0)</f>
        <v>0</v>
      </c>
      <c r="K21" s="121">
        <f>IF(I21="X",5*G21,0)</f>
        <v>0</v>
      </c>
      <c r="L21" s="120"/>
    </row>
    <row r="22" spans="1:12" ht="15.75" x14ac:dyDescent="0.25">
      <c r="A22" s="115"/>
      <c r="B22" s="128"/>
      <c r="C22" s="128"/>
      <c r="D22" s="85"/>
      <c r="E22" s="155"/>
      <c r="F22" s="85"/>
      <c r="G22" s="92"/>
      <c r="H22" s="92"/>
      <c r="I22" s="92"/>
      <c r="J22" s="121"/>
      <c r="K22" s="121"/>
      <c r="L22" s="120"/>
    </row>
    <row r="23" spans="1:12" ht="15.75" x14ac:dyDescent="0.15">
      <c r="A23" s="115"/>
      <c r="B23" s="128"/>
      <c r="C23" s="128"/>
      <c r="D23" s="85"/>
      <c r="E23" s="85"/>
      <c r="F23" s="85"/>
      <c r="G23" s="92"/>
      <c r="H23" s="92"/>
      <c r="I23" s="92"/>
      <c r="J23" s="121"/>
      <c r="K23" s="121"/>
      <c r="L23" s="120"/>
    </row>
    <row r="24" spans="1:12" ht="15.75" x14ac:dyDescent="0.15">
      <c r="A24" s="115"/>
      <c r="B24" s="128"/>
      <c r="C24" s="128"/>
      <c r="D24" s="85"/>
      <c r="E24" s="85"/>
      <c r="F24" s="85"/>
      <c r="G24" s="92"/>
      <c r="H24" s="92"/>
      <c r="I24" s="92"/>
      <c r="J24" s="121"/>
      <c r="K24" s="121"/>
      <c r="L24" s="120"/>
    </row>
    <row r="25" spans="1:12" ht="15.75" x14ac:dyDescent="0.15">
      <c r="A25" s="115"/>
      <c r="B25" s="128"/>
      <c r="C25" s="128"/>
      <c r="D25" s="133"/>
      <c r="E25" s="85"/>
      <c r="F25" s="85"/>
      <c r="G25" s="92"/>
      <c r="H25" s="92"/>
      <c r="I25" s="92"/>
      <c r="J25" s="121"/>
      <c r="K25" s="121"/>
      <c r="L25" s="120"/>
    </row>
    <row r="26" spans="1:12" ht="15.75" x14ac:dyDescent="0.15">
      <c r="A26" s="97"/>
      <c r="B26" s="128"/>
      <c r="C26" s="128"/>
      <c r="D26" s="85"/>
      <c r="E26" s="85"/>
      <c r="F26" s="85"/>
      <c r="G26" s="92"/>
      <c r="H26" s="92"/>
      <c r="I26" s="92"/>
      <c r="J26" s="121"/>
      <c r="K26" s="121"/>
      <c r="L26" s="120"/>
    </row>
    <row r="27" spans="1:12" s="81" customFormat="1" ht="15.75" x14ac:dyDescent="0.15">
      <c r="A27" s="131"/>
      <c r="B27" s="128"/>
      <c r="C27" s="132"/>
      <c r="D27" s="133"/>
      <c r="E27" s="133"/>
      <c r="F27" s="133"/>
      <c r="G27" s="134"/>
      <c r="H27" s="134"/>
      <c r="I27" s="134"/>
      <c r="J27" s="135"/>
      <c r="K27" s="135"/>
    </row>
    <row r="28" spans="1:12" ht="15.75" x14ac:dyDescent="0.15">
      <c r="A28" s="107"/>
      <c r="H28" s="136"/>
      <c r="I28" s="81"/>
    </row>
    <row r="29" spans="1:12" x14ac:dyDescent="0.15">
      <c r="A29" s="107"/>
    </row>
    <row r="30" spans="1:12" x14ac:dyDescent="0.15">
      <c r="A30" s="107"/>
    </row>
    <row r="31" spans="1:12" x14ac:dyDescent="0.15">
      <c r="A31" s="107"/>
    </row>
    <row r="32" spans="1:12" x14ac:dyDescent="0.15">
      <c r="A32" s="107"/>
    </row>
    <row r="33" spans="1:1" x14ac:dyDescent="0.15">
      <c r="A33" s="107"/>
    </row>
    <row r="34" spans="1:1" x14ac:dyDescent="0.15">
      <c r="A34" s="107"/>
    </row>
    <row r="35" spans="1:1" x14ac:dyDescent="0.15">
      <c r="A35" s="107"/>
    </row>
    <row r="36" spans="1:1" x14ac:dyDescent="0.15">
      <c r="A36" s="107"/>
    </row>
    <row r="37" spans="1:1" x14ac:dyDescent="0.15">
      <c r="A37" s="107"/>
    </row>
    <row r="38" spans="1:1" x14ac:dyDescent="0.15">
      <c r="A38" s="107"/>
    </row>
    <row r="39" spans="1:1" x14ac:dyDescent="0.15">
      <c r="A39" s="107"/>
    </row>
    <row r="40" spans="1:1" x14ac:dyDescent="0.15">
      <c r="A40" s="107"/>
    </row>
    <row r="41" spans="1:1" x14ac:dyDescent="0.15">
      <c r="A41" s="107"/>
    </row>
    <row r="42" spans="1:1" x14ac:dyDescent="0.15">
      <c r="A42" s="107"/>
    </row>
    <row r="43" spans="1:1" x14ac:dyDescent="0.15">
      <c r="A43" s="107"/>
    </row>
    <row r="44" spans="1:1" x14ac:dyDescent="0.15">
      <c r="A44" s="107"/>
    </row>
  </sheetData>
  <mergeCells count="11">
    <mergeCell ref="A5:C6"/>
    <mergeCell ref="F10:F11"/>
    <mergeCell ref="E6:F6"/>
    <mergeCell ref="E7:F7"/>
    <mergeCell ref="H10:I10"/>
    <mergeCell ref="A10:A11"/>
    <mergeCell ref="B10:B11"/>
    <mergeCell ref="C10:C11"/>
    <mergeCell ref="D10:D11"/>
    <mergeCell ref="E10:E11"/>
    <mergeCell ref="G10:G11"/>
  </mergeCells>
  <phoneticPr fontId="1" type="noConversion"/>
  <printOptions horizontalCentered="1"/>
  <pageMargins left="0.75" right="0.28999999999999998" top="0.3" bottom="7.0000000000000007E-2" header="0.5" footer="0.31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view="pageBreakPreview" zoomScale="60" zoomScaleNormal="70" workbookViewId="0">
      <selection activeCell="A2" sqref="A2"/>
    </sheetView>
  </sheetViews>
  <sheetFormatPr defaultRowHeight="11.25" x14ac:dyDescent="0.15"/>
  <cols>
    <col min="1" max="1" width="6.140625" customWidth="1"/>
    <col min="2" max="2" width="50" customWidth="1"/>
    <col min="3" max="3" width="43.5703125" customWidth="1"/>
    <col min="4" max="4" width="20.140625" customWidth="1"/>
    <col min="5" max="5" width="11.85546875" customWidth="1"/>
    <col min="6" max="6" width="13.28515625" customWidth="1"/>
    <col min="7" max="7" width="12.140625" customWidth="1"/>
    <col min="8" max="8" width="13.7109375" customWidth="1"/>
    <col min="9" max="9" width="16.7109375" customWidth="1"/>
    <col min="10" max="10" width="19.85546875" customWidth="1"/>
    <col min="11" max="11" width="28.42578125" customWidth="1"/>
  </cols>
  <sheetData>
    <row r="1" spans="1:11" s="1" customFormat="1" x14ac:dyDescent="0.15">
      <c r="A1" s="53" t="s">
        <v>67</v>
      </c>
      <c r="B1" s="53"/>
    </row>
    <row r="2" spans="1:11" s="1" customFormat="1" x14ac:dyDescent="0.15">
      <c r="A2" s="229" t="s">
        <v>460</v>
      </c>
      <c r="B2" s="53"/>
    </row>
    <row r="3" spans="1:11" s="1" customFormat="1" x14ac:dyDescent="0.15">
      <c r="A3" s="1" t="s">
        <v>189</v>
      </c>
    </row>
    <row r="4" spans="1:11" s="1" customFormat="1" ht="21.2" customHeight="1" x14ac:dyDescent="0.2">
      <c r="A4" s="293" t="s">
        <v>5</v>
      </c>
      <c r="B4" s="293"/>
      <c r="C4" s="293"/>
      <c r="D4" s="68"/>
      <c r="E4" s="68"/>
      <c r="F4" s="68"/>
    </row>
    <row r="5" spans="1:11" s="1" customFormat="1" ht="13.15" customHeight="1" x14ac:dyDescent="0.2">
      <c r="A5" s="293"/>
      <c r="B5" s="293"/>
      <c r="C5" s="293"/>
      <c r="D5" s="124"/>
      <c r="E5" s="68"/>
      <c r="F5" s="68"/>
      <c r="G5" s="76"/>
      <c r="H5" s="55"/>
      <c r="I5" s="55"/>
    </row>
    <row r="6" spans="1:11" ht="12.75" x14ac:dyDescent="0.2">
      <c r="A6" s="116"/>
      <c r="B6" s="56"/>
      <c r="C6" s="56"/>
      <c r="D6" s="124"/>
      <c r="E6" s="68"/>
      <c r="F6" s="68"/>
      <c r="G6" s="56"/>
      <c r="H6" s="56"/>
      <c r="I6" s="56"/>
    </row>
    <row r="7" spans="1:11" x14ac:dyDescent="0.15">
      <c r="A7" s="116"/>
      <c r="B7" s="56"/>
      <c r="C7" s="56"/>
      <c r="D7" s="56"/>
      <c r="E7" s="56"/>
      <c r="F7" s="56"/>
      <c r="G7" s="56"/>
      <c r="H7" s="56"/>
      <c r="I7" s="56"/>
    </row>
    <row r="8" spans="1:11" ht="12" thickBot="1" x14ac:dyDescent="0.2">
      <c r="A8" s="107"/>
    </row>
    <row r="9" spans="1:11" ht="46.15" customHeight="1" thickBot="1" x14ac:dyDescent="0.2">
      <c r="A9" s="296" t="s">
        <v>17</v>
      </c>
      <c r="B9" s="296" t="s">
        <v>23</v>
      </c>
      <c r="C9" s="296" t="s">
        <v>18</v>
      </c>
      <c r="D9" s="296" t="s">
        <v>36</v>
      </c>
      <c r="E9" s="296" t="s">
        <v>200</v>
      </c>
      <c r="F9" s="296" t="s">
        <v>20</v>
      </c>
      <c r="G9" s="263" t="s">
        <v>21</v>
      </c>
      <c r="H9" s="265"/>
      <c r="I9" s="65" t="s">
        <v>68</v>
      </c>
      <c r="J9" s="65" t="s">
        <v>68</v>
      </c>
      <c r="K9" s="65" t="s">
        <v>22</v>
      </c>
    </row>
    <row r="10" spans="1:11" ht="12" thickBot="1" x14ac:dyDescent="0.2">
      <c r="A10" s="297"/>
      <c r="B10" s="297"/>
      <c r="C10" s="297"/>
      <c r="D10" s="297"/>
      <c r="E10" s="297"/>
      <c r="F10" s="297"/>
      <c r="G10" s="65" t="s">
        <v>26</v>
      </c>
      <c r="H10" s="65" t="s">
        <v>24</v>
      </c>
      <c r="I10" s="65" t="s">
        <v>1</v>
      </c>
      <c r="J10" s="65" t="s">
        <v>24</v>
      </c>
      <c r="K10" s="65"/>
    </row>
    <row r="11" spans="1:11" ht="22.9" customHeight="1" x14ac:dyDescent="0.25">
      <c r="A11" s="193"/>
      <c r="B11" s="194"/>
      <c r="C11" s="194"/>
      <c r="D11" s="194"/>
      <c r="E11" s="194"/>
      <c r="F11" s="194"/>
      <c r="G11" s="194"/>
      <c r="H11" s="194"/>
      <c r="I11" s="195">
        <f>SUM(I12:I261)</f>
        <v>0</v>
      </c>
      <c r="J11" s="195">
        <f>SUM(J12:J61)</f>
        <v>0</v>
      </c>
      <c r="K11" s="194"/>
    </row>
    <row r="12" spans="1:11" ht="75" customHeight="1" x14ac:dyDescent="0.25">
      <c r="A12" s="196"/>
      <c r="B12" s="203"/>
      <c r="C12" s="203"/>
      <c r="D12" s="204"/>
      <c r="E12" s="205"/>
      <c r="F12" s="206"/>
      <c r="G12" s="205"/>
      <c r="H12" s="205"/>
      <c r="I12" s="197">
        <f>IF(G12="X",5,0)</f>
        <v>0</v>
      </c>
      <c r="J12" s="197">
        <f t="shared" ref="J12:J17" si="0">IF(H12="X",2,0)</f>
        <v>0</v>
      </c>
      <c r="K12" s="198"/>
    </row>
    <row r="13" spans="1:11" ht="74.25" customHeight="1" x14ac:dyDescent="0.25">
      <c r="A13" s="196"/>
      <c r="B13" s="207"/>
      <c r="C13" s="207"/>
      <c r="D13" s="208"/>
      <c r="E13" s="205"/>
      <c r="F13" s="205"/>
      <c r="G13" s="205"/>
      <c r="H13" s="205"/>
      <c r="I13" s="197">
        <f>IF(G13="X",5,0)</f>
        <v>0</v>
      </c>
      <c r="J13" s="197">
        <f t="shared" si="0"/>
        <v>0</v>
      </c>
      <c r="K13" s="198"/>
    </row>
    <row r="14" spans="1:11" ht="88.5" customHeight="1" x14ac:dyDescent="0.25">
      <c r="A14" s="209"/>
      <c r="B14" s="207"/>
      <c r="C14" s="207"/>
      <c r="D14" s="208"/>
      <c r="E14" s="205"/>
      <c r="F14" s="205"/>
      <c r="G14" s="205"/>
      <c r="H14" s="205"/>
      <c r="I14" s="197">
        <f>IF(G14="X",5,0)</f>
        <v>0</v>
      </c>
      <c r="J14" s="197">
        <f t="shared" si="0"/>
        <v>0</v>
      </c>
      <c r="K14" s="198"/>
    </row>
    <row r="15" spans="1:11" ht="75" customHeight="1" x14ac:dyDescent="0.25">
      <c r="A15" s="196"/>
      <c r="B15" s="207"/>
      <c r="C15" s="207"/>
      <c r="D15" s="208"/>
      <c r="E15" s="205"/>
      <c r="F15" s="208"/>
      <c r="G15" s="205"/>
      <c r="H15" s="205"/>
      <c r="I15" s="197">
        <f>IF(G15="X",5,0)</f>
        <v>0</v>
      </c>
      <c r="J15" s="197">
        <f t="shared" si="0"/>
        <v>0</v>
      </c>
      <c r="K15" s="198"/>
    </row>
    <row r="16" spans="1:11" ht="83.25" customHeight="1" x14ac:dyDescent="0.25">
      <c r="A16" s="196"/>
      <c r="B16" s="207"/>
      <c r="C16" s="207"/>
      <c r="D16" s="208"/>
      <c r="E16" s="205"/>
      <c r="F16" s="208"/>
      <c r="G16" s="205"/>
      <c r="H16" s="205"/>
      <c r="I16" s="197">
        <f>IF(G16="X",5,0)</f>
        <v>0</v>
      </c>
      <c r="J16" s="197">
        <f t="shared" si="0"/>
        <v>0</v>
      </c>
      <c r="K16" s="198"/>
    </row>
    <row r="17" spans="1:11" ht="30" customHeight="1" x14ac:dyDescent="0.25">
      <c r="A17" s="198"/>
      <c r="B17" s="198"/>
      <c r="C17" s="198"/>
      <c r="D17" s="198"/>
      <c r="E17" s="198"/>
      <c r="F17" s="198"/>
      <c r="G17" s="198"/>
      <c r="H17" s="198"/>
      <c r="I17" s="198"/>
      <c r="J17" s="198">
        <f t="shared" si="0"/>
        <v>0</v>
      </c>
      <c r="K17" s="198"/>
    </row>
    <row r="18" spans="1:11" x14ac:dyDescent="0.15">
      <c r="A18" s="137"/>
      <c r="B18" s="81"/>
      <c r="C18" s="81"/>
      <c r="D18" s="81"/>
      <c r="E18" s="81"/>
      <c r="F18" s="81"/>
      <c r="G18" s="81"/>
    </row>
    <row r="19" spans="1:11" x14ac:dyDescent="0.15">
      <c r="A19" s="137"/>
      <c r="B19" s="81"/>
      <c r="C19" s="81"/>
      <c r="D19" s="81"/>
      <c r="E19" s="81"/>
      <c r="F19" s="81"/>
      <c r="G19" s="81"/>
    </row>
    <row r="20" spans="1:11" x14ac:dyDescent="0.15">
      <c r="A20" s="137"/>
      <c r="B20" s="81"/>
      <c r="C20" s="81"/>
      <c r="D20" s="81"/>
      <c r="E20" s="81"/>
      <c r="F20" s="81"/>
      <c r="G20" s="81"/>
    </row>
    <row r="21" spans="1:11" x14ac:dyDescent="0.15">
      <c r="A21" s="137"/>
      <c r="B21" s="81"/>
      <c r="C21" s="81"/>
      <c r="D21" s="81"/>
      <c r="E21" s="81"/>
      <c r="F21" s="81"/>
      <c r="G21" s="81"/>
    </row>
    <row r="22" spans="1:11" x14ac:dyDescent="0.15">
      <c r="A22" s="81"/>
      <c r="B22" s="81"/>
      <c r="C22" s="81"/>
      <c r="D22" s="81"/>
      <c r="E22" s="81"/>
      <c r="F22" s="81"/>
      <c r="G22" s="81"/>
    </row>
    <row r="23" spans="1:11" x14ac:dyDescent="0.15">
      <c r="A23" s="81"/>
      <c r="B23" s="81"/>
      <c r="C23" s="81"/>
      <c r="D23" s="81"/>
      <c r="E23" s="81"/>
      <c r="F23" s="81"/>
      <c r="G23" s="81"/>
    </row>
    <row r="24" spans="1:11" x14ac:dyDescent="0.15">
      <c r="A24" s="81"/>
      <c r="B24" s="81"/>
      <c r="C24" s="81"/>
      <c r="D24" s="81"/>
      <c r="E24" s="81"/>
      <c r="F24" s="81"/>
      <c r="G24" s="81"/>
    </row>
  </sheetData>
  <mergeCells count="8">
    <mergeCell ref="A4:C5"/>
    <mergeCell ref="F9:F10"/>
    <mergeCell ref="G9:H9"/>
    <mergeCell ref="A9:A10"/>
    <mergeCell ref="B9:B10"/>
    <mergeCell ref="C9:C10"/>
    <mergeCell ref="D9:D10"/>
    <mergeCell ref="E9:E10"/>
  </mergeCells>
  <phoneticPr fontId="1" type="noConversion"/>
  <printOptions horizontalCentered="1"/>
  <pageMargins left="0.56999999999999995" right="0.5" top="0.47" bottom="0.34" header="0.5" footer="0.31"/>
  <pageSetup paperSize="9" scale="65" orientation="landscape" r:id="rId1"/>
  <headerFooter alignWithMargins="0">
    <oddFooter>&amp;LConfirm existenta lucrarilor
Director Departament
Prof. dr. ing. Dan Dubina&amp;RCandidat
Conf. Dr.ing.  Florea Dinu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4"/>
  <sheetViews>
    <sheetView view="pageBreakPreview" topLeftCell="C1" zoomScale="70" zoomScaleNormal="70" zoomScaleSheetLayoutView="70" workbookViewId="0">
      <selection activeCell="A5" sqref="A5:C6"/>
    </sheetView>
  </sheetViews>
  <sheetFormatPr defaultRowHeight="11.25" x14ac:dyDescent="0.15"/>
  <cols>
    <col min="1" max="1" width="8.28515625" customWidth="1"/>
    <col min="2" max="2" width="60.42578125" customWidth="1"/>
    <col min="3" max="3" width="35.42578125" customWidth="1"/>
    <col min="4" max="4" width="34.7109375" customWidth="1"/>
    <col min="5" max="5" width="50.140625" customWidth="1"/>
    <col min="6" max="6" width="11.5703125" customWidth="1"/>
    <col min="7" max="7" width="19" customWidth="1"/>
  </cols>
  <sheetData>
    <row r="1" spans="1:7" s="1" customFormat="1" x14ac:dyDescent="0.15">
      <c r="A1" s="53" t="s">
        <v>67</v>
      </c>
      <c r="B1" s="53"/>
    </row>
    <row r="2" spans="1:7" s="1" customFormat="1" x14ac:dyDescent="0.15">
      <c r="A2" s="229" t="s">
        <v>460</v>
      </c>
      <c r="B2" s="53"/>
    </row>
    <row r="3" spans="1:7" s="1" customFormat="1" x14ac:dyDescent="0.15">
      <c r="A3" s="1" t="s">
        <v>189</v>
      </c>
    </row>
    <row r="4" spans="1:7" s="1" customFormat="1" ht="15" x14ac:dyDescent="0.2">
      <c r="A4" s="54"/>
      <c r="B4" s="54"/>
      <c r="C4" s="54"/>
      <c r="D4" s="54"/>
      <c r="E4" s="54"/>
      <c r="F4" s="54"/>
      <c r="G4" s="54"/>
    </row>
    <row r="5" spans="1:7" s="1" customFormat="1" ht="21.2" customHeight="1" x14ac:dyDescent="0.2">
      <c r="A5" s="293" t="s">
        <v>80</v>
      </c>
      <c r="B5" s="293"/>
      <c r="C5" s="293"/>
      <c r="D5" s="68"/>
    </row>
    <row r="6" spans="1:7" s="1" customFormat="1" ht="12.75" x14ac:dyDescent="0.2">
      <c r="A6" s="293"/>
      <c r="B6" s="293"/>
      <c r="C6" s="293"/>
      <c r="D6" s="68"/>
      <c r="E6" s="55"/>
      <c r="F6" s="76"/>
      <c r="G6" s="55"/>
    </row>
    <row r="7" spans="1:7" s="1" customFormat="1" ht="12.75" x14ac:dyDescent="0.2">
      <c r="A7" s="68"/>
      <c r="B7" s="68"/>
      <c r="C7" s="124" t="s">
        <v>70</v>
      </c>
      <c r="D7" s="68"/>
      <c r="E7" s="55"/>
      <c r="F7" s="76"/>
      <c r="G7" s="55"/>
    </row>
    <row r="8" spans="1:7" ht="12" thickBot="1" x14ac:dyDescent="0.2">
      <c r="A8" s="106"/>
      <c r="B8" s="56"/>
      <c r="C8" s="56"/>
      <c r="D8" s="56"/>
      <c r="E8" s="104"/>
      <c r="F8" s="56"/>
      <c r="G8" s="56"/>
    </row>
    <row r="9" spans="1:7" ht="54" customHeight="1" thickBot="1" x14ac:dyDescent="0.2">
      <c r="A9" s="65" t="s">
        <v>196</v>
      </c>
      <c r="B9" s="65" t="s">
        <v>72</v>
      </c>
      <c r="C9" s="65" t="s">
        <v>71</v>
      </c>
      <c r="D9" s="65" t="s">
        <v>197</v>
      </c>
      <c r="E9" s="65" t="s">
        <v>74</v>
      </c>
      <c r="F9" s="65" t="s">
        <v>73</v>
      </c>
      <c r="G9" s="186" t="s">
        <v>68</v>
      </c>
    </row>
    <row r="10" spans="1:7" ht="15.75" x14ac:dyDescent="0.15">
      <c r="A10" s="110"/>
      <c r="B10" s="111"/>
      <c r="C10" s="111"/>
      <c r="D10" s="111"/>
      <c r="E10" s="112"/>
      <c r="F10" s="113"/>
      <c r="G10" s="223">
        <f>SUM(G11:G23)</f>
        <v>16.833333333333332</v>
      </c>
    </row>
    <row r="11" spans="1:7" ht="75" customHeight="1" x14ac:dyDescent="0.15">
      <c r="A11" s="222">
        <v>1</v>
      </c>
      <c r="B11" s="176" t="s">
        <v>302</v>
      </c>
      <c r="C11" s="177" t="s">
        <v>303</v>
      </c>
      <c r="D11" s="178" t="s">
        <v>236</v>
      </c>
      <c r="E11" s="176" t="s">
        <v>265</v>
      </c>
      <c r="F11" s="179" t="s">
        <v>256</v>
      </c>
      <c r="G11" s="215">
        <f t="shared" ref="G11:G16" si="0">5/F11</f>
        <v>5</v>
      </c>
    </row>
    <row r="12" spans="1:7" ht="75" customHeight="1" x14ac:dyDescent="0.15">
      <c r="A12" s="222">
        <v>2</v>
      </c>
      <c r="B12" s="176" t="s">
        <v>432</v>
      </c>
      <c r="C12" s="177" t="s">
        <v>303</v>
      </c>
      <c r="D12" s="178" t="s">
        <v>236</v>
      </c>
      <c r="E12" s="176" t="s">
        <v>265</v>
      </c>
      <c r="F12" s="179" t="s">
        <v>256</v>
      </c>
      <c r="G12" s="215">
        <f t="shared" si="0"/>
        <v>5</v>
      </c>
    </row>
    <row r="13" spans="1:7" ht="75" customHeight="1" x14ac:dyDescent="0.15">
      <c r="A13" s="222">
        <v>3</v>
      </c>
      <c r="B13" s="176" t="s">
        <v>305</v>
      </c>
      <c r="C13" s="177" t="s">
        <v>304</v>
      </c>
      <c r="D13" s="178" t="s">
        <v>263</v>
      </c>
      <c r="E13" s="176" t="s">
        <v>265</v>
      </c>
      <c r="F13" s="179" t="s">
        <v>261</v>
      </c>
      <c r="G13" s="215">
        <f t="shared" si="0"/>
        <v>1.6666666666666667</v>
      </c>
    </row>
    <row r="14" spans="1:7" ht="75" customHeight="1" x14ac:dyDescent="0.15">
      <c r="A14" s="222">
        <v>4</v>
      </c>
      <c r="B14" s="180" t="s">
        <v>307</v>
      </c>
      <c r="C14" s="177" t="s">
        <v>306</v>
      </c>
      <c r="D14" s="178" t="s">
        <v>263</v>
      </c>
      <c r="E14" s="176" t="s">
        <v>265</v>
      </c>
      <c r="F14" s="188" t="s">
        <v>261</v>
      </c>
      <c r="G14" s="215">
        <f t="shared" si="0"/>
        <v>1.6666666666666667</v>
      </c>
    </row>
    <row r="15" spans="1:7" s="174" customFormat="1" ht="75" customHeight="1" x14ac:dyDescent="0.15">
      <c r="A15" s="222">
        <v>5</v>
      </c>
      <c r="B15" s="176" t="s">
        <v>428</v>
      </c>
      <c r="C15" s="177" t="s">
        <v>315</v>
      </c>
      <c r="D15" s="178" t="s">
        <v>314</v>
      </c>
      <c r="E15" s="176" t="s">
        <v>316</v>
      </c>
      <c r="F15" s="179" t="s">
        <v>459</v>
      </c>
      <c r="G15" s="215">
        <f t="shared" si="0"/>
        <v>1</v>
      </c>
    </row>
    <row r="16" spans="1:7" ht="75" customHeight="1" x14ac:dyDescent="0.15">
      <c r="A16" s="222">
        <v>6</v>
      </c>
      <c r="B16" s="176" t="s">
        <v>430</v>
      </c>
      <c r="C16" s="177" t="s">
        <v>429</v>
      </c>
      <c r="D16" s="181" t="s">
        <v>336</v>
      </c>
      <c r="E16" s="176" t="s">
        <v>431</v>
      </c>
      <c r="F16" s="179" t="s">
        <v>75</v>
      </c>
      <c r="G16" s="215">
        <f t="shared" si="0"/>
        <v>2.5</v>
      </c>
    </row>
    <row r="17" spans="1:7" s="174" customFormat="1" ht="75" customHeight="1" x14ac:dyDescent="0.15">
      <c r="A17" s="175"/>
      <c r="B17" s="176"/>
      <c r="C17" s="182"/>
      <c r="D17" s="182"/>
      <c r="E17" s="176"/>
      <c r="F17" s="179"/>
      <c r="G17" s="192"/>
    </row>
    <row r="18" spans="1:7" s="174" customFormat="1" ht="75" customHeight="1" x14ac:dyDescent="0.15">
      <c r="A18" s="175"/>
      <c r="B18" s="185"/>
      <c r="C18" s="182"/>
      <c r="D18" s="182"/>
      <c r="E18" s="176"/>
      <c r="F18" s="179"/>
      <c r="G18" s="192"/>
    </row>
    <row r="19" spans="1:7" ht="75" customHeight="1" x14ac:dyDescent="0.15">
      <c r="A19" s="175"/>
      <c r="B19" s="180"/>
      <c r="C19" s="182"/>
      <c r="D19" s="182"/>
      <c r="E19" s="176"/>
      <c r="F19" s="179"/>
      <c r="G19" s="192"/>
    </row>
    <row r="20" spans="1:7" ht="75" customHeight="1" x14ac:dyDescent="0.15">
      <c r="A20" s="175"/>
      <c r="B20" s="183"/>
      <c r="C20" s="182"/>
      <c r="D20" s="182"/>
      <c r="E20" s="176"/>
      <c r="F20" s="179"/>
      <c r="G20" s="192"/>
    </row>
    <row r="21" spans="1:7" ht="75" customHeight="1" x14ac:dyDescent="0.15">
      <c r="A21" s="175"/>
      <c r="B21" s="176"/>
      <c r="C21" s="182"/>
      <c r="D21" s="182"/>
      <c r="E21" s="176"/>
      <c r="F21" s="179"/>
      <c r="G21" s="192"/>
    </row>
    <row r="22" spans="1:7" ht="75" customHeight="1" x14ac:dyDescent="0.15">
      <c r="A22" s="175"/>
      <c r="B22" s="176"/>
      <c r="C22" s="182"/>
      <c r="D22" s="182"/>
      <c r="E22" s="176"/>
      <c r="F22" s="179"/>
      <c r="G22" s="192"/>
    </row>
    <row r="23" spans="1:7" ht="75" customHeight="1" x14ac:dyDescent="0.15">
      <c r="A23" s="175"/>
      <c r="B23" s="176"/>
      <c r="C23" s="182"/>
      <c r="D23" s="182"/>
      <c r="E23" s="176"/>
      <c r="F23" s="179"/>
      <c r="G23" s="192"/>
    </row>
    <row r="24" spans="1:7" ht="75" customHeight="1" x14ac:dyDescent="0.15">
      <c r="A24" s="175"/>
      <c r="B24" s="176"/>
      <c r="C24" s="182"/>
      <c r="D24" s="182"/>
      <c r="E24" s="176"/>
      <c r="F24" s="179"/>
      <c r="G24" s="192"/>
    </row>
    <row r="25" spans="1:7" ht="75" customHeight="1" x14ac:dyDescent="0.15">
      <c r="A25" s="148"/>
      <c r="B25" s="176"/>
      <c r="C25" s="182"/>
      <c r="D25" s="182"/>
      <c r="E25" s="176"/>
      <c r="F25" s="179"/>
      <c r="G25" s="192"/>
    </row>
    <row r="26" spans="1:7" s="174" customFormat="1" ht="46.5" customHeight="1" x14ac:dyDescent="0.15">
      <c r="A26" s="148"/>
      <c r="B26" s="180"/>
      <c r="C26" s="177"/>
      <c r="D26" s="178"/>
      <c r="E26" s="184"/>
      <c r="F26" s="189"/>
      <c r="G26" s="192"/>
    </row>
    <row r="27" spans="1:7" ht="55.5" customHeight="1" x14ac:dyDescent="0.15">
      <c r="A27" s="148"/>
      <c r="B27" s="90"/>
      <c r="C27" s="84"/>
      <c r="D27" s="169"/>
      <c r="E27" s="85"/>
      <c r="F27" s="190"/>
      <c r="G27" s="87"/>
    </row>
    <row r="28" spans="1:7" ht="72" customHeight="1" x14ac:dyDescent="0.15">
      <c r="A28" s="110"/>
      <c r="B28" s="187"/>
      <c r="C28" s="84"/>
      <c r="D28" s="169"/>
      <c r="E28" s="178"/>
      <c r="F28" s="191"/>
      <c r="G28" s="87"/>
    </row>
    <row r="29" spans="1:7" ht="15.75" x14ac:dyDescent="0.15">
      <c r="A29" s="137"/>
      <c r="B29" s="81"/>
      <c r="C29" s="81"/>
      <c r="D29" s="81"/>
      <c r="E29" s="81"/>
      <c r="F29" s="134"/>
      <c r="G29" s="142"/>
    </row>
    <row r="30" spans="1:7" ht="15.75" x14ac:dyDescent="0.15">
      <c r="A30" s="137"/>
      <c r="B30" s="81"/>
      <c r="C30" s="81"/>
      <c r="D30" s="81"/>
      <c r="E30" s="81"/>
      <c r="F30" s="134"/>
      <c r="G30" s="142"/>
    </row>
    <row r="31" spans="1:7" ht="15.75" x14ac:dyDescent="0.15">
      <c r="A31" s="137"/>
      <c r="B31" s="81"/>
      <c r="C31" s="81"/>
      <c r="D31" s="81"/>
      <c r="E31" s="81"/>
      <c r="F31" s="134"/>
      <c r="G31" s="142"/>
    </row>
    <row r="32" spans="1:7" ht="15.75" x14ac:dyDescent="0.15">
      <c r="A32" s="137"/>
      <c r="B32" s="81"/>
      <c r="C32" s="81"/>
      <c r="D32" s="81"/>
      <c r="E32" s="81"/>
      <c r="F32" s="134"/>
      <c r="G32" s="142"/>
    </row>
    <row r="33" spans="1:7" ht="15.75" x14ac:dyDescent="0.15">
      <c r="A33" s="137"/>
      <c r="B33" s="81"/>
      <c r="C33" s="81"/>
      <c r="D33" s="81"/>
      <c r="E33" s="81"/>
      <c r="F33" s="134"/>
      <c r="G33" s="142"/>
    </row>
    <row r="34" spans="1:7" x14ac:dyDescent="0.15">
      <c r="A34" s="137"/>
      <c r="B34" s="81"/>
      <c r="C34" s="81"/>
      <c r="D34" s="81"/>
      <c r="E34" s="81"/>
      <c r="F34" s="81"/>
      <c r="G34" s="144"/>
    </row>
    <row r="35" spans="1:7" x14ac:dyDescent="0.15">
      <c r="A35" s="137"/>
      <c r="B35" s="81"/>
      <c r="C35" s="81"/>
      <c r="D35" s="81"/>
      <c r="E35" s="81"/>
      <c r="F35" s="81"/>
      <c r="G35" s="81"/>
    </row>
    <row r="36" spans="1:7" x14ac:dyDescent="0.15">
      <c r="A36" s="137"/>
      <c r="B36" s="81"/>
      <c r="C36" s="81"/>
      <c r="D36" s="81"/>
      <c r="E36" s="81"/>
      <c r="F36" s="81"/>
      <c r="G36" s="81"/>
    </row>
    <row r="37" spans="1:7" x14ac:dyDescent="0.15">
      <c r="A37" s="137"/>
      <c r="B37" s="81"/>
      <c r="C37" s="81"/>
      <c r="D37" s="81"/>
      <c r="E37" s="81"/>
      <c r="F37" s="81"/>
      <c r="G37" s="81"/>
    </row>
    <row r="38" spans="1:7" ht="15.75" x14ac:dyDescent="0.15">
      <c r="A38" s="137"/>
      <c r="B38" s="141"/>
      <c r="C38" s="81"/>
      <c r="D38" s="81"/>
      <c r="E38" s="81"/>
      <c r="F38" s="81"/>
      <c r="G38" s="81"/>
    </row>
    <row r="39" spans="1:7" x14ac:dyDescent="0.15">
      <c r="A39" s="137"/>
      <c r="B39" s="81"/>
      <c r="C39" s="81"/>
      <c r="D39" s="81"/>
      <c r="E39" s="81"/>
      <c r="F39" s="81"/>
      <c r="G39" s="81"/>
    </row>
    <row r="40" spans="1:7" x14ac:dyDescent="0.15">
      <c r="A40" s="137"/>
      <c r="B40" s="81"/>
      <c r="C40" s="81"/>
      <c r="D40" s="81"/>
      <c r="E40" s="81"/>
      <c r="F40" s="81"/>
      <c r="G40" s="81"/>
    </row>
    <row r="41" spans="1:7" x14ac:dyDescent="0.15">
      <c r="A41" s="137"/>
      <c r="B41" s="81"/>
      <c r="C41" s="81"/>
      <c r="D41" s="81"/>
      <c r="E41" s="81"/>
      <c r="F41" s="81"/>
      <c r="G41" s="81"/>
    </row>
    <row r="42" spans="1:7" x14ac:dyDescent="0.15">
      <c r="A42" s="137"/>
      <c r="B42" s="81"/>
      <c r="C42" s="81"/>
      <c r="D42" s="81"/>
      <c r="E42" s="81"/>
      <c r="F42" s="81"/>
      <c r="G42" s="81"/>
    </row>
    <row r="43" spans="1:7" x14ac:dyDescent="0.15">
      <c r="A43" s="137"/>
      <c r="B43" s="81"/>
      <c r="C43" s="81"/>
      <c r="D43" s="81"/>
      <c r="E43" s="81"/>
      <c r="F43" s="81"/>
      <c r="G43" s="81"/>
    </row>
    <row r="44" spans="1:7" x14ac:dyDescent="0.15">
      <c r="A44" s="137"/>
      <c r="B44" s="81"/>
      <c r="C44" s="81"/>
      <c r="D44" s="81"/>
      <c r="E44" s="81"/>
      <c r="F44" s="81"/>
      <c r="G44" s="81"/>
    </row>
    <row r="45" spans="1:7" x14ac:dyDescent="0.15">
      <c r="A45" s="137"/>
      <c r="B45" s="81"/>
      <c r="C45" s="81"/>
      <c r="D45" s="81"/>
      <c r="E45" s="81"/>
      <c r="F45" s="81"/>
      <c r="G45" s="81"/>
    </row>
    <row r="46" spans="1:7" x14ac:dyDescent="0.15">
      <c r="A46" s="107"/>
    </row>
    <row r="47" spans="1:7" x14ac:dyDescent="0.15">
      <c r="A47" s="107"/>
    </row>
    <row r="48" spans="1:7" x14ac:dyDescent="0.15">
      <c r="A48" s="107"/>
    </row>
    <row r="49" spans="1:1" x14ac:dyDescent="0.15">
      <c r="A49" s="107"/>
    </row>
    <row r="50" spans="1:1" x14ac:dyDescent="0.15">
      <c r="A50" s="107"/>
    </row>
    <row r="51" spans="1:1" x14ac:dyDescent="0.15">
      <c r="A51" s="107"/>
    </row>
    <row r="52" spans="1:1" x14ac:dyDescent="0.15">
      <c r="A52" s="107"/>
    </row>
    <row r="53" spans="1:1" x14ac:dyDescent="0.15">
      <c r="A53" s="107"/>
    </row>
    <row r="54" spans="1:1" x14ac:dyDescent="0.15">
      <c r="A54" s="107"/>
    </row>
    <row r="55" spans="1:1" x14ac:dyDescent="0.15">
      <c r="A55" s="107"/>
    </row>
    <row r="56" spans="1:1" x14ac:dyDescent="0.15">
      <c r="A56" s="107"/>
    </row>
    <row r="57" spans="1:1" x14ac:dyDescent="0.15">
      <c r="A57" s="107"/>
    </row>
    <row r="58" spans="1:1" x14ac:dyDescent="0.15">
      <c r="A58" s="107"/>
    </row>
    <row r="59" spans="1:1" x14ac:dyDescent="0.15">
      <c r="A59" s="107"/>
    </row>
    <row r="60" spans="1:1" x14ac:dyDescent="0.15">
      <c r="A60" s="107"/>
    </row>
    <row r="61" spans="1:1" x14ac:dyDescent="0.15">
      <c r="A61" s="107"/>
    </row>
    <row r="62" spans="1:1" x14ac:dyDescent="0.15">
      <c r="A62" s="107"/>
    </row>
    <row r="63" spans="1:1" x14ac:dyDescent="0.15">
      <c r="A63" s="107"/>
    </row>
    <row r="64" spans="1:1" x14ac:dyDescent="0.15">
      <c r="A64" s="107"/>
    </row>
    <row r="65" spans="1:1" x14ac:dyDescent="0.15">
      <c r="A65" s="107"/>
    </row>
    <row r="66" spans="1:1" x14ac:dyDescent="0.15">
      <c r="A66" s="107"/>
    </row>
    <row r="67" spans="1:1" x14ac:dyDescent="0.15">
      <c r="A67" s="107"/>
    </row>
    <row r="68" spans="1:1" x14ac:dyDescent="0.15">
      <c r="A68" s="107"/>
    </row>
    <row r="69" spans="1:1" x14ac:dyDescent="0.15">
      <c r="A69" s="107"/>
    </row>
    <row r="70" spans="1:1" x14ac:dyDescent="0.15">
      <c r="A70" s="107"/>
    </row>
    <row r="71" spans="1:1" x14ac:dyDescent="0.15">
      <c r="A71" s="107"/>
    </row>
    <row r="72" spans="1:1" x14ac:dyDescent="0.15">
      <c r="A72" s="107"/>
    </row>
    <row r="73" spans="1:1" x14ac:dyDescent="0.15">
      <c r="A73" s="107"/>
    </row>
    <row r="74" spans="1:1" x14ac:dyDescent="0.15">
      <c r="A74" s="107"/>
    </row>
  </sheetData>
  <mergeCells count="1">
    <mergeCell ref="A5:C6"/>
  </mergeCells>
  <phoneticPr fontId="1" type="noConversion"/>
  <printOptions horizontalCentered="1"/>
  <pageMargins left="0.63" right="0.5" top="0.1" bottom="0.28000000000000003" header="0.5" footer="0.31"/>
  <pageSetup paperSize="9" scale="70" fitToHeight="0" orientation="landscape" r:id="rId1"/>
  <headerFooter alignWithMargins="0"/>
  <colBreaks count="1" manualBreakCount="1">
    <brk id="3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view="pageBreakPreview" zoomScale="85" zoomScaleNormal="100" zoomScaleSheetLayoutView="85" workbookViewId="0">
      <selection activeCell="A2" sqref="A2"/>
    </sheetView>
  </sheetViews>
  <sheetFormatPr defaultRowHeight="11.25" x14ac:dyDescent="0.15"/>
  <cols>
    <col min="1" max="1" width="6.140625" customWidth="1"/>
    <col min="2" max="2" width="59.140625" customWidth="1"/>
    <col min="3" max="3" width="46" customWidth="1"/>
    <col min="4" max="4" width="30.42578125" customWidth="1"/>
    <col min="5" max="5" width="15.28515625" customWidth="1"/>
    <col min="6" max="6" width="14.42578125" customWidth="1"/>
    <col min="7" max="7" width="15.140625" customWidth="1"/>
  </cols>
  <sheetData>
    <row r="1" spans="1:8" s="1" customFormat="1" x14ac:dyDescent="0.15">
      <c r="A1" s="53" t="s">
        <v>67</v>
      </c>
      <c r="B1" s="53"/>
    </row>
    <row r="2" spans="1:8" s="1" customFormat="1" x14ac:dyDescent="0.15">
      <c r="A2" s="229" t="s">
        <v>460</v>
      </c>
      <c r="B2" s="53"/>
    </row>
    <row r="3" spans="1:8" s="1" customFormat="1" x14ac:dyDescent="0.15">
      <c r="A3" s="1" t="s">
        <v>189</v>
      </c>
    </row>
    <row r="4" spans="1:8" s="1" customFormat="1" ht="10.9" customHeight="1" x14ac:dyDescent="0.15"/>
    <row r="5" spans="1:8" s="1" customFormat="1" ht="21.2" customHeight="1" x14ac:dyDescent="0.15">
      <c r="A5" s="293" t="s">
        <v>132</v>
      </c>
      <c r="B5" s="293"/>
      <c r="C5" s="293"/>
    </row>
    <row r="6" spans="1:8" s="1" customFormat="1" ht="12.75" x14ac:dyDescent="0.2">
      <c r="A6" s="293"/>
      <c r="B6" s="293"/>
      <c r="C6" s="293"/>
      <c r="D6" s="55"/>
      <c r="E6" s="55"/>
      <c r="F6" s="76"/>
      <c r="G6" s="55"/>
      <c r="H6" s="55"/>
    </row>
    <row r="7" spans="1:8" s="1" customFormat="1" ht="13.5" thickBot="1" x14ac:dyDescent="0.25">
      <c r="A7" s="68"/>
      <c r="B7" s="68"/>
      <c r="C7" s="124" t="s">
        <v>76</v>
      </c>
      <c r="D7" s="55"/>
      <c r="E7" s="55"/>
      <c r="F7" s="76"/>
      <c r="G7" s="55"/>
      <c r="H7" s="55"/>
    </row>
    <row r="8" spans="1:8" ht="23.25" thickBot="1" x14ac:dyDescent="0.2">
      <c r="A8" s="65" t="s">
        <v>196</v>
      </c>
      <c r="B8" s="65" t="s">
        <v>72</v>
      </c>
      <c r="C8" s="65" t="s">
        <v>81</v>
      </c>
      <c r="D8" s="65" t="s">
        <v>77</v>
      </c>
      <c r="E8" s="65" t="s">
        <v>56</v>
      </c>
      <c r="F8" s="65" t="s">
        <v>73</v>
      </c>
      <c r="G8" s="65" t="s">
        <v>68</v>
      </c>
      <c r="H8" s="56"/>
    </row>
    <row r="9" spans="1:8" ht="15.75" x14ac:dyDescent="0.15">
      <c r="A9" s="110"/>
      <c r="B9" s="111"/>
      <c r="C9" s="111"/>
      <c r="D9" s="112"/>
      <c r="E9" s="112"/>
      <c r="F9" s="113"/>
      <c r="G9" s="172" t="s">
        <v>75</v>
      </c>
      <c r="H9" s="56"/>
    </row>
    <row r="10" spans="1:8" ht="15.75" x14ac:dyDescent="0.15">
      <c r="A10" s="115"/>
      <c r="B10" s="176"/>
      <c r="C10" s="177"/>
      <c r="D10" s="178"/>
      <c r="E10" s="176"/>
      <c r="F10" s="179" t="s">
        <v>256</v>
      </c>
      <c r="G10" s="122">
        <f>3/F10</f>
        <v>3</v>
      </c>
      <c r="H10" s="56"/>
    </row>
    <row r="11" spans="1:8" ht="60" customHeight="1" x14ac:dyDescent="0.15">
      <c r="A11" s="115"/>
      <c r="B11" s="176"/>
      <c r="C11" s="182"/>
      <c r="D11" s="182"/>
      <c r="E11" s="176"/>
      <c r="F11" s="85">
        <v>1</v>
      </c>
      <c r="G11" s="122">
        <f>3/F11</f>
        <v>3</v>
      </c>
      <c r="H11" s="56"/>
    </row>
    <row r="12" spans="1:8" ht="12" customHeight="1" x14ac:dyDescent="0.15">
      <c r="A12" s="115"/>
      <c r="B12" s="90"/>
      <c r="C12" s="84"/>
      <c r="D12" s="85"/>
      <c r="E12" s="146"/>
      <c r="F12" s="92"/>
      <c r="G12" s="122"/>
      <c r="H12" s="56"/>
    </row>
    <row r="13" spans="1:8" ht="12" customHeight="1" x14ac:dyDescent="0.15">
      <c r="A13" s="115"/>
      <c r="B13" s="90"/>
      <c r="C13" s="84"/>
      <c r="D13" s="85"/>
      <c r="E13" s="146"/>
      <c r="F13" s="92"/>
      <c r="G13" s="122"/>
      <c r="H13" s="56"/>
    </row>
    <row r="14" spans="1:8" ht="12" customHeight="1" x14ac:dyDescent="0.15">
      <c r="A14" s="115"/>
      <c r="B14" s="84"/>
      <c r="C14" s="84"/>
      <c r="D14" s="85"/>
      <c r="E14" s="85"/>
      <c r="F14" s="92"/>
      <c r="G14" s="122"/>
      <c r="H14" s="56"/>
    </row>
    <row r="15" spans="1:8" ht="12" customHeight="1" x14ac:dyDescent="0.15">
      <c r="A15" s="115"/>
      <c r="B15" s="84"/>
      <c r="C15" s="84"/>
      <c r="D15" s="85"/>
      <c r="E15" s="146"/>
      <c r="F15" s="92"/>
      <c r="G15" s="87"/>
      <c r="H15" s="56"/>
    </row>
    <row r="16" spans="1:8" ht="12" customHeight="1" x14ac:dyDescent="0.15">
      <c r="A16" s="115"/>
      <c r="B16" s="90"/>
      <c r="C16" s="84"/>
      <c r="D16" s="85"/>
      <c r="E16" s="85"/>
      <c r="F16" s="92"/>
      <c r="G16" s="87"/>
      <c r="H16" s="56"/>
    </row>
    <row r="17" spans="1:8" ht="12" customHeight="1" x14ac:dyDescent="0.15">
      <c r="A17" s="115"/>
      <c r="B17" s="154"/>
      <c r="C17" s="84"/>
      <c r="D17" s="85"/>
      <c r="E17" s="146"/>
      <c r="F17" s="92"/>
      <c r="G17" s="87"/>
      <c r="H17" s="56"/>
    </row>
    <row r="18" spans="1:8" ht="15.75" x14ac:dyDescent="0.15">
      <c r="A18" s="131"/>
      <c r="B18" s="141"/>
      <c r="C18" s="141"/>
      <c r="D18" s="141"/>
      <c r="E18" s="141"/>
      <c r="F18" s="134"/>
      <c r="G18" s="142"/>
    </row>
    <row r="19" spans="1:8" ht="15.75" x14ac:dyDescent="0.15">
      <c r="A19" s="131"/>
      <c r="B19" s="141"/>
      <c r="C19" s="141"/>
      <c r="D19" s="141"/>
      <c r="E19" s="141"/>
      <c r="F19" s="134"/>
      <c r="G19" s="142"/>
    </row>
    <row r="20" spans="1:8" ht="15.75" x14ac:dyDescent="0.15">
      <c r="A20" s="131"/>
      <c r="B20" s="141"/>
      <c r="C20" s="141"/>
      <c r="D20" s="141"/>
      <c r="E20" s="141"/>
      <c r="F20" s="134"/>
      <c r="G20" s="142"/>
    </row>
    <row r="21" spans="1:8" ht="15.75" x14ac:dyDescent="0.15">
      <c r="A21" s="131"/>
      <c r="B21" s="141"/>
      <c r="C21" s="141"/>
      <c r="D21" s="141"/>
      <c r="E21" s="141"/>
      <c r="F21" s="134"/>
      <c r="G21" s="142"/>
    </row>
    <row r="22" spans="1:8" ht="15.75" x14ac:dyDescent="0.15">
      <c r="A22" s="131"/>
      <c r="B22" s="141"/>
      <c r="C22" s="141"/>
      <c r="D22" s="141"/>
      <c r="E22" s="141"/>
      <c r="F22" s="134"/>
      <c r="G22" s="142"/>
    </row>
    <row r="23" spans="1:8" ht="15.75" x14ac:dyDescent="0.15">
      <c r="A23" s="131"/>
      <c r="B23" s="141"/>
      <c r="C23" s="141"/>
      <c r="D23" s="141"/>
      <c r="E23" s="141"/>
      <c r="F23" s="134"/>
      <c r="G23" s="142"/>
    </row>
    <row r="24" spans="1:8" ht="15.75" x14ac:dyDescent="0.15">
      <c r="A24" s="131"/>
      <c r="B24" s="141"/>
      <c r="C24" s="141"/>
      <c r="D24" s="141"/>
      <c r="E24" s="141"/>
      <c r="F24" s="134"/>
      <c r="G24" s="142"/>
    </row>
    <row r="25" spans="1:8" ht="15.75" x14ac:dyDescent="0.15">
      <c r="A25" s="131"/>
      <c r="B25" s="141"/>
      <c r="C25" s="143"/>
      <c r="D25" s="141"/>
      <c r="E25" s="141"/>
      <c r="F25" s="134"/>
      <c r="G25" s="142"/>
    </row>
    <row r="26" spans="1:8" ht="15.75" x14ac:dyDescent="0.15">
      <c r="A26" s="131"/>
      <c r="B26" s="141"/>
      <c r="C26" s="141"/>
      <c r="D26" s="141"/>
      <c r="E26" s="141"/>
      <c r="F26" s="134"/>
      <c r="G26" s="142"/>
      <c r="H26" s="81"/>
    </row>
    <row r="27" spans="1:8" ht="15.75" x14ac:dyDescent="0.15">
      <c r="A27" s="131"/>
      <c r="B27" s="141"/>
      <c r="C27" s="141"/>
      <c r="D27" s="141"/>
      <c r="E27" s="141"/>
      <c r="F27" s="134"/>
      <c r="G27" s="142"/>
      <c r="H27" s="81"/>
    </row>
    <row r="28" spans="1:8" ht="15.75" x14ac:dyDescent="0.15">
      <c r="A28" s="131"/>
      <c r="B28" s="141"/>
      <c r="C28" s="143"/>
      <c r="D28" s="141"/>
      <c r="E28" s="141"/>
      <c r="F28" s="134"/>
      <c r="G28" s="142"/>
      <c r="H28" s="81"/>
    </row>
    <row r="29" spans="1:8" ht="15.75" x14ac:dyDescent="0.15">
      <c r="A29" s="131"/>
      <c r="B29" s="141"/>
      <c r="C29" s="141"/>
      <c r="D29" s="141"/>
      <c r="E29" s="141"/>
      <c r="F29" s="134"/>
      <c r="G29" s="142"/>
      <c r="H29" s="81"/>
    </row>
    <row r="30" spans="1:8" ht="15.75" x14ac:dyDescent="0.15">
      <c r="A30" s="131"/>
      <c r="B30" s="141"/>
      <c r="C30" s="141"/>
      <c r="D30" s="141"/>
      <c r="E30" s="141"/>
      <c r="F30" s="134"/>
      <c r="G30" s="142"/>
      <c r="H30" s="81"/>
    </row>
    <row r="31" spans="1:8" ht="15.75" x14ac:dyDescent="0.15">
      <c r="A31" s="131"/>
      <c r="B31" s="141"/>
      <c r="C31" s="141"/>
      <c r="D31" s="141"/>
      <c r="E31" s="141"/>
      <c r="F31" s="134"/>
      <c r="G31" s="142"/>
      <c r="H31" s="81"/>
    </row>
    <row r="32" spans="1:8" ht="15.75" x14ac:dyDescent="0.15">
      <c r="A32" s="131"/>
      <c r="B32" s="141"/>
      <c r="C32" s="143"/>
      <c r="D32" s="141"/>
      <c r="E32" s="141"/>
      <c r="F32" s="134"/>
      <c r="G32" s="142"/>
      <c r="H32" s="81"/>
    </row>
    <row r="33" spans="1:8" ht="15.75" x14ac:dyDescent="0.15">
      <c r="A33" s="131"/>
      <c r="B33" s="141"/>
      <c r="C33" s="141"/>
      <c r="D33" s="141"/>
      <c r="E33" s="141"/>
      <c r="F33" s="134"/>
      <c r="G33" s="142"/>
      <c r="H33" s="81"/>
    </row>
    <row r="34" spans="1:8" ht="15.75" x14ac:dyDescent="0.15">
      <c r="A34" s="137"/>
      <c r="B34" s="81"/>
      <c r="C34" s="81"/>
      <c r="D34" s="81"/>
      <c r="E34" s="81"/>
      <c r="F34" s="134"/>
      <c r="G34" s="142"/>
      <c r="H34" s="81"/>
    </row>
    <row r="35" spans="1:8" ht="15.75" x14ac:dyDescent="0.15">
      <c r="A35" s="137"/>
      <c r="B35" s="81"/>
      <c r="C35" s="81"/>
      <c r="D35" s="81"/>
      <c r="E35" s="81"/>
      <c r="F35" s="134"/>
      <c r="G35" s="142"/>
      <c r="H35" s="81"/>
    </row>
    <row r="36" spans="1:8" ht="15.75" x14ac:dyDescent="0.15">
      <c r="A36" s="137"/>
      <c r="B36" s="81"/>
      <c r="C36" s="81"/>
      <c r="D36" s="81"/>
      <c r="E36" s="81"/>
      <c r="F36" s="134"/>
      <c r="G36" s="142"/>
      <c r="H36" s="81"/>
    </row>
    <row r="37" spans="1:8" ht="15.75" x14ac:dyDescent="0.15">
      <c r="A37" s="137"/>
      <c r="B37" s="81"/>
      <c r="C37" s="81"/>
      <c r="D37" s="81"/>
      <c r="E37" s="81"/>
      <c r="F37" s="134"/>
      <c r="G37" s="142"/>
      <c r="H37" s="81"/>
    </row>
    <row r="38" spans="1:8" ht="15.75" x14ac:dyDescent="0.15">
      <c r="A38" s="137"/>
      <c r="B38" s="81"/>
      <c r="C38" s="81"/>
      <c r="D38" s="81"/>
      <c r="E38" s="81"/>
      <c r="F38" s="134"/>
      <c r="G38" s="142"/>
      <c r="H38" s="81"/>
    </row>
    <row r="39" spans="1:8" ht="15.75" x14ac:dyDescent="0.15">
      <c r="A39" s="137"/>
      <c r="B39" s="81"/>
      <c r="C39" s="81"/>
      <c r="D39" s="81"/>
      <c r="E39" s="81"/>
      <c r="F39" s="134"/>
      <c r="G39" s="142"/>
      <c r="H39" s="81"/>
    </row>
    <row r="40" spans="1:8" x14ac:dyDescent="0.15">
      <c r="A40" s="137"/>
      <c r="B40" s="81"/>
      <c r="C40" s="81"/>
      <c r="D40" s="81"/>
      <c r="E40" s="81"/>
      <c r="F40" s="81"/>
      <c r="G40" s="144"/>
      <c r="H40" s="81"/>
    </row>
    <row r="41" spans="1:8" x14ac:dyDescent="0.15">
      <c r="A41" s="137"/>
      <c r="B41" s="81"/>
      <c r="C41" s="81"/>
      <c r="D41" s="81"/>
      <c r="E41" s="81"/>
      <c r="F41" s="81"/>
      <c r="G41" s="81"/>
      <c r="H41" s="81"/>
    </row>
    <row r="42" spans="1:8" x14ac:dyDescent="0.15">
      <c r="A42" s="137"/>
      <c r="B42" s="81"/>
      <c r="C42" s="81"/>
      <c r="D42" s="81"/>
      <c r="E42" s="81"/>
      <c r="F42" s="81"/>
      <c r="G42" s="81"/>
      <c r="H42" s="81"/>
    </row>
    <row r="43" spans="1:8" x14ac:dyDescent="0.15">
      <c r="A43" s="137"/>
      <c r="B43" s="81"/>
      <c r="C43" s="81"/>
      <c r="D43" s="81"/>
      <c r="E43" s="81"/>
      <c r="F43" s="81"/>
      <c r="G43" s="81"/>
      <c r="H43" s="81"/>
    </row>
    <row r="44" spans="1:8" ht="15.75" x14ac:dyDescent="0.15">
      <c r="A44" s="137"/>
      <c r="B44" s="141"/>
      <c r="C44" s="81"/>
      <c r="D44" s="81"/>
      <c r="E44" s="81"/>
      <c r="F44" s="81"/>
      <c r="G44" s="81"/>
      <c r="H44" s="81"/>
    </row>
    <row r="45" spans="1:8" x14ac:dyDescent="0.15">
      <c r="A45" s="137"/>
      <c r="B45" s="81"/>
      <c r="C45" s="81"/>
      <c r="D45" s="81"/>
      <c r="E45" s="81"/>
      <c r="F45" s="81"/>
      <c r="G45" s="81"/>
      <c r="H45" s="81"/>
    </row>
    <row r="46" spans="1:8" x14ac:dyDescent="0.15">
      <c r="A46" s="137"/>
      <c r="B46" s="81"/>
      <c r="C46" s="81"/>
      <c r="D46" s="81"/>
      <c r="E46" s="81"/>
      <c r="F46" s="81"/>
      <c r="G46" s="81"/>
      <c r="H46" s="81"/>
    </row>
    <row r="47" spans="1:8" x14ac:dyDescent="0.15">
      <c r="A47" s="107"/>
    </row>
    <row r="48" spans="1:8" x14ac:dyDescent="0.15">
      <c r="A48" s="107"/>
    </row>
    <row r="49" spans="1:1" x14ac:dyDescent="0.15">
      <c r="A49" s="107"/>
    </row>
    <row r="50" spans="1:1" x14ac:dyDescent="0.15">
      <c r="A50" s="107"/>
    </row>
    <row r="51" spans="1:1" x14ac:dyDescent="0.15">
      <c r="A51" s="107"/>
    </row>
    <row r="52" spans="1:1" x14ac:dyDescent="0.15">
      <c r="A52" s="107"/>
    </row>
    <row r="53" spans="1:1" x14ac:dyDescent="0.15">
      <c r="A53" s="107"/>
    </row>
    <row r="54" spans="1:1" x14ac:dyDescent="0.15">
      <c r="A54" s="107"/>
    </row>
    <row r="55" spans="1:1" x14ac:dyDescent="0.15">
      <c r="A55" s="107"/>
    </row>
    <row r="56" spans="1:1" x14ac:dyDescent="0.15">
      <c r="A56" s="107"/>
    </row>
    <row r="57" spans="1:1" x14ac:dyDescent="0.15">
      <c r="A57" s="107"/>
    </row>
    <row r="58" spans="1:1" x14ac:dyDescent="0.15">
      <c r="A58" s="107"/>
    </row>
    <row r="59" spans="1:1" x14ac:dyDescent="0.15">
      <c r="A59" s="107"/>
    </row>
    <row r="60" spans="1:1" x14ac:dyDescent="0.15">
      <c r="A60" s="107"/>
    </row>
    <row r="61" spans="1:1" x14ac:dyDescent="0.15">
      <c r="A61" s="107"/>
    </row>
    <row r="62" spans="1:1" x14ac:dyDescent="0.15">
      <c r="A62" s="107"/>
    </row>
    <row r="63" spans="1:1" x14ac:dyDescent="0.15">
      <c r="A63" s="107"/>
    </row>
    <row r="64" spans="1:1" x14ac:dyDescent="0.15">
      <c r="A64" s="107"/>
    </row>
    <row r="65" spans="1:1" x14ac:dyDescent="0.15">
      <c r="A65" s="107"/>
    </row>
    <row r="66" spans="1:1" x14ac:dyDescent="0.15">
      <c r="A66" s="107"/>
    </row>
    <row r="67" spans="1:1" x14ac:dyDescent="0.15">
      <c r="A67" s="107"/>
    </row>
    <row r="68" spans="1:1" x14ac:dyDescent="0.15">
      <c r="A68" s="107"/>
    </row>
    <row r="69" spans="1:1" x14ac:dyDescent="0.15">
      <c r="A69" s="107"/>
    </row>
    <row r="70" spans="1:1" x14ac:dyDescent="0.15">
      <c r="A70" s="107"/>
    </row>
    <row r="71" spans="1:1" x14ac:dyDescent="0.15">
      <c r="A71" s="107"/>
    </row>
    <row r="72" spans="1:1" x14ac:dyDescent="0.15">
      <c r="A72" s="107"/>
    </row>
    <row r="73" spans="1:1" x14ac:dyDescent="0.15">
      <c r="A73" s="107"/>
    </row>
    <row r="74" spans="1:1" x14ac:dyDescent="0.15">
      <c r="A74" s="107"/>
    </row>
    <row r="75" spans="1:1" x14ac:dyDescent="0.15">
      <c r="A75" s="107"/>
    </row>
    <row r="76" spans="1:1" x14ac:dyDescent="0.15">
      <c r="A76" s="107"/>
    </row>
    <row r="77" spans="1:1" x14ac:dyDescent="0.15">
      <c r="A77" s="107"/>
    </row>
    <row r="78" spans="1:1" x14ac:dyDescent="0.15">
      <c r="A78" s="107"/>
    </row>
    <row r="79" spans="1:1" x14ac:dyDescent="0.15">
      <c r="A79" s="107"/>
    </row>
    <row r="80" spans="1:1" x14ac:dyDescent="0.15">
      <c r="A80" s="107"/>
    </row>
  </sheetData>
  <mergeCells count="1">
    <mergeCell ref="A5:C6"/>
  </mergeCells>
  <phoneticPr fontId="1" type="noConversion"/>
  <printOptions horizontalCentered="1"/>
  <pageMargins left="0.75" right="0.75" top="0.7" bottom="0.49" header="0.5" footer="0.31"/>
  <pageSetup paperSize="9" scale="79" orientation="landscape" r:id="rId1"/>
  <headerFooter alignWithMargins="0">
    <oddFooter>&amp;LConfirm existenta lucrarilor
Director Departament
Prof. dr. ing. Dan Dubina&amp;RCandidat
Conf. dr. ing. Florea Dinu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view="pageBreakPreview" zoomScale="85" zoomScaleNormal="100" zoomScaleSheetLayoutView="85" workbookViewId="0">
      <selection activeCell="C12" sqref="C12"/>
    </sheetView>
  </sheetViews>
  <sheetFormatPr defaultRowHeight="11.25" x14ac:dyDescent="0.15"/>
  <cols>
    <col min="1" max="1" width="6.140625" customWidth="1"/>
    <col min="2" max="2" width="63.7109375" customWidth="1"/>
    <col min="3" max="3" width="63.28515625" bestFit="1" customWidth="1"/>
    <col min="4" max="4" width="15.140625" customWidth="1"/>
  </cols>
  <sheetData>
    <row r="1" spans="1:5" s="1" customFormat="1" x14ac:dyDescent="0.15">
      <c r="A1" s="53" t="s">
        <v>67</v>
      </c>
      <c r="B1" s="53"/>
    </row>
    <row r="2" spans="1:5" s="1" customFormat="1" x14ac:dyDescent="0.15">
      <c r="A2" s="229" t="s">
        <v>460</v>
      </c>
      <c r="B2" s="53"/>
    </row>
    <row r="3" spans="1:5" s="1" customFormat="1" x14ac:dyDescent="0.15">
      <c r="A3" s="1" t="s">
        <v>189</v>
      </c>
    </row>
    <row r="4" spans="1:5" s="1" customFormat="1" ht="10.9" customHeight="1" x14ac:dyDescent="0.15"/>
    <row r="5" spans="1:5" s="1" customFormat="1" ht="21.2" customHeight="1" x14ac:dyDescent="0.15">
      <c r="A5" s="293" t="s">
        <v>82</v>
      </c>
      <c r="B5" s="293"/>
      <c r="C5" s="293"/>
    </row>
    <row r="6" spans="1:5" s="1" customFormat="1" ht="12.75" x14ac:dyDescent="0.2">
      <c r="A6" s="293"/>
      <c r="B6" s="293"/>
      <c r="C6" s="293"/>
      <c r="D6" s="55"/>
      <c r="E6" s="55"/>
    </row>
    <row r="7" spans="1:5" s="1" customFormat="1" ht="12.75" x14ac:dyDescent="0.2">
      <c r="A7" s="68"/>
      <c r="B7" s="68"/>
      <c r="C7" s="124"/>
      <c r="D7" s="55"/>
      <c r="E7" s="55"/>
    </row>
    <row r="8" spans="1:5" s="1" customFormat="1" ht="12.75" x14ac:dyDescent="0.2">
      <c r="A8" s="76"/>
      <c r="B8" s="77" t="s">
        <v>85</v>
      </c>
      <c r="C8" s="77"/>
      <c r="D8" s="55"/>
      <c r="E8" s="55"/>
    </row>
    <row r="9" spans="1:5" ht="12" thickBot="1" x14ac:dyDescent="0.2">
      <c r="A9" s="106"/>
      <c r="B9" s="56"/>
      <c r="C9" s="56"/>
      <c r="D9" s="56"/>
      <c r="E9" s="56"/>
    </row>
    <row r="10" spans="1:5" ht="23.25" thickBot="1" x14ac:dyDescent="0.2">
      <c r="A10" s="65" t="s">
        <v>196</v>
      </c>
      <c r="B10" s="65" t="s">
        <v>83</v>
      </c>
      <c r="C10" s="65" t="s">
        <v>84</v>
      </c>
      <c r="D10" s="65" t="s">
        <v>68</v>
      </c>
      <c r="E10" s="56"/>
    </row>
    <row r="11" spans="1:5" ht="15.75" x14ac:dyDescent="0.15">
      <c r="A11" s="110"/>
      <c r="B11" s="111"/>
      <c r="C11" s="111"/>
      <c r="D11" s="123">
        <f>SUM(D12:D15)</f>
        <v>20</v>
      </c>
      <c r="E11" s="56"/>
    </row>
    <row r="12" spans="1:5" ht="31.5" x14ac:dyDescent="0.15">
      <c r="A12" s="115">
        <v>1</v>
      </c>
      <c r="B12" s="84" t="s">
        <v>444</v>
      </c>
      <c r="C12" s="84" t="s">
        <v>271</v>
      </c>
      <c r="D12" s="122">
        <v>10</v>
      </c>
      <c r="E12" s="56"/>
    </row>
    <row r="13" spans="1:5" ht="77.25" customHeight="1" x14ac:dyDescent="0.15">
      <c r="A13" s="115">
        <v>2</v>
      </c>
      <c r="B13" s="90" t="s">
        <v>272</v>
      </c>
      <c r="C13" s="84" t="s">
        <v>273</v>
      </c>
      <c r="D13" s="122">
        <v>10</v>
      </c>
      <c r="E13" s="56"/>
    </row>
    <row r="14" spans="1:5" ht="15.75" x14ac:dyDescent="0.15">
      <c r="A14" s="115"/>
      <c r="B14" s="90"/>
      <c r="C14" s="84"/>
      <c r="D14" s="87"/>
      <c r="E14" s="56"/>
    </row>
    <row r="15" spans="1:5" ht="15.75" x14ac:dyDescent="0.15">
      <c r="A15" s="97"/>
      <c r="B15" s="90"/>
      <c r="C15" s="84"/>
      <c r="D15" s="87"/>
      <c r="E15" s="56"/>
    </row>
    <row r="16" spans="1:5" ht="15.75" x14ac:dyDescent="0.15">
      <c r="A16" s="131"/>
      <c r="B16" s="143"/>
      <c r="C16" s="141"/>
      <c r="D16" s="142"/>
      <c r="E16" s="56"/>
    </row>
    <row r="17" spans="1:5" ht="12.75" x14ac:dyDescent="0.2">
      <c r="A17" s="76"/>
      <c r="B17" s="77" t="s">
        <v>86</v>
      </c>
      <c r="C17" s="77"/>
      <c r="D17" s="55"/>
      <c r="E17" s="56"/>
    </row>
    <row r="18" spans="1:5" ht="12" thickBot="1" x14ac:dyDescent="0.2">
      <c r="A18" s="106"/>
      <c r="B18" s="56"/>
      <c r="C18" s="56"/>
      <c r="D18" s="56"/>
      <c r="E18" s="56"/>
    </row>
    <row r="19" spans="1:5" ht="23.25" thickBot="1" x14ac:dyDescent="0.2">
      <c r="A19" s="65" t="s">
        <v>196</v>
      </c>
      <c r="B19" s="65" t="s">
        <v>83</v>
      </c>
      <c r="C19" s="65" t="s">
        <v>84</v>
      </c>
      <c r="D19" s="65" t="s">
        <v>68</v>
      </c>
      <c r="E19" s="56"/>
    </row>
    <row r="20" spans="1:5" ht="15.75" x14ac:dyDescent="0.15">
      <c r="A20" s="110"/>
      <c r="B20" s="111"/>
      <c r="C20" s="111"/>
      <c r="D20" s="123">
        <f>SUM(D21:D21)</f>
        <v>0</v>
      </c>
      <c r="E20" s="56"/>
    </row>
    <row r="21" spans="1:5" ht="15.75" x14ac:dyDescent="0.15">
      <c r="A21" s="115"/>
      <c r="B21" s="90"/>
      <c r="C21" s="84"/>
      <c r="D21" s="122"/>
      <c r="E21" s="56"/>
    </row>
    <row r="22" spans="1:5" ht="15.75" x14ac:dyDescent="0.15">
      <c r="A22" s="115"/>
      <c r="B22" s="84"/>
      <c r="C22" s="84"/>
      <c r="D22" s="87"/>
    </row>
    <row r="23" spans="1:5" ht="15.75" x14ac:dyDescent="0.15">
      <c r="A23" s="115"/>
      <c r="B23" s="84"/>
      <c r="C23" s="84"/>
      <c r="D23" s="87"/>
    </row>
    <row r="24" spans="1:5" ht="15.75" x14ac:dyDescent="0.15">
      <c r="A24" s="115"/>
      <c r="B24" s="84"/>
      <c r="C24" s="84"/>
      <c r="D24" s="87"/>
    </row>
    <row r="25" spans="1:5" ht="15.75" x14ac:dyDescent="0.15">
      <c r="A25" s="115"/>
      <c r="B25" s="84"/>
      <c r="C25" s="89"/>
      <c r="D25" s="87"/>
    </row>
    <row r="26" spans="1:5" ht="15.75" x14ac:dyDescent="0.15">
      <c r="A26" s="115"/>
      <c r="B26" s="84"/>
      <c r="C26" s="84"/>
      <c r="D26" s="87"/>
    </row>
    <row r="27" spans="1:5" ht="15.75" x14ac:dyDescent="0.15">
      <c r="A27" s="107"/>
      <c r="D27" s="140"/>
    </row>
    <row r="28" spans="1:5" ht="15.75" x14ac:dyDescent="0.15">
      <c r="A28" s="107"/>
      <c r="B28" s="81"/>
      <c r="C28" s="81"/>
      <c r="D28" s="142"/>
    </row>
    <row r="29" spans="1:5" ht="15.75" x14ac:dyDescent="0.15">
      <c r="A29" s="107"/>
      <c r="B29" s="81"/>
      <c r="C29" s="81"/>
      <c r="D29" s="142"/>
    </row>
    <row r="30" spans="1:5" ht="15.75" x14ac:dyDescent="0.15">
      <c r="A30" s="107"/>
      <c r="B30" s="81"/>
      <c r="C30" s="81"/>
      <c r="D30" s="142"/>
    </row>
    <row r="31" spans="1:5" ht="15.75" x14ac:dyDescent="0.15">
      <c r="A31" s="107"/>
      <c r="B31" s="81"/>
      <c r="C31" s="81"/>
      <c r="D31" s="142"/>
    </row>
    <row r="32" spans="1:5" ht="15.75" x14ac:dyDescent="0.15">
      <c r="A32" s="107"/>
      <c r="B32" s="81"/>
      <c r="C32" s="81"/>
      <c r="D32" s="142"/>
    </row>
    <row r="33" spans="1:4" x14ac:dyDescent="0.15">
      <c r="A33" s="107"/>
      <c r="B33" s="81"/>
      <c r="C33" s="81"/>
      <c r="D33" s="144"/>
    </row>
    <row r="34" spans="1:4" x14ac:dyDescent="0.15">
      <c r="A34" s="107"/>
      <c r="B34" s="81"/>
      <c r="C34" s="81"/>
      <c r="D34" s="81"/>
    </row>
    <row r="35" spans="1:4" x14ac:dyDescent="0.15">
      <c r="A35" s="107"/>
      <c r="B35" s="81"/>
      <c r="C35" s="81"/>
      <c r="D35" s="81"/>
    </row>
    <row r="36" spans="1:4" x14ac:dyDescent="0.15">
      <c r="A36" s="107"/>
      <c r="B36" s="81"/>
      <c r="C36" s="81"/>
      <c r="D36" s="81"/>
    </row>
    <row r="37" spans="1:4" ht="15.75" x14ac:dyDescent="0.15">
      <c r="A37" s="107"/>
      <c r="B37" s="141"/>
      <c r="C37" s="81"/>
      <c r="D37" s="81"/>
    </row>
    <row r="38" spans="1:4" x14ac:dyDescent="0.15">
      <c r="A38" s="107"/>
      <c r="B38" s="81"/>
      <c r="C38" s="81"/>
      <c r="D38" s="81"/>
    </row>
    <row r="39" spans="1:4" x14ac:dyDescent="0.15">
      <c r="A39" s="107"/>
    </row>
    <row r="40" spans="1:4" x14ac:dyDescent="0.15">
      <c r="A40" s="107"/>
    </row>
    <row r="41" spans="1:4" x14ac:dyDescent="0.15">
      <c r="A41" s="107"/>
    </row>
    <row r="42" spans="1:4" x14ac:dyDescent="0.15">
      <c r="A42" s="107"/>
    </row>
    <row r="43" spans="1:4" x14ac:dyDescent="0.15">
      <c r="A43" s="107"/>
    </row>
    <row r="44" spans="1:4" x14ac:dyDescent="0.15">
      <c r="A44" s="107"/>
    </row>
    <row r="45" spans="1:4" x14ac:dyDescent="0.15">
      <c r="A45" s="107"/>
    </row>
    <row r="46" spans="1:4" x14ac:dyDescent="0.15">
      <c r="A46" s="107"/>
    </row>
    <row r="47" spans="1:4" x14ac:dyDescent="0.15">
      <c r="A47" s="107"/>
    </row>
    <row r="48" spans="1:4" x14ac:dyDescent="0.15">
      <c r="A48" s="107"/>
    </row>
    <row r="49" spans="1:1" x14ac:dyDescent="0.15">
      <c r="A49" s="107"/>
    </row>
    <row r="50" spans="1:1" x14ac:dyDescent="0.15">
      <c r="A50" s="107"/>
    </row>
    <row r="51" spans="1:1" x14ac:dyDescent="0.15">
      <c r="A51" s="107"/>
    </row>
    <row r="52" spans="1:1" x14ac:dyDescent="0.15">
      <c r="A52" s="107"/>
    </row>
    <row r="53" spans="1:1" x14ac:dyDescent="0.15">
      <c r="A53" s="107"/>
    </row>
    <row r="54" spans="1:1" x14ac:dyDescent="0.15">
      <c r="A54" s="107"/>
    </row>
    <row r="55" spans="1:1" x14ac:dyDescent="0.15">
      <c r="A55" s="107"/>
    </row>
    <row r="56" spans="1:1" x14ac:dyDescent="0.15">
      <c r="A56" s="107"/>
    </row>
    <row r="57" spans="1:1" x14ac:dyDescent="0.15">
      <c r="A57" s="107"/>
    </row>
    <row r="58" spans="1:1" x14ac:dyDescent="0.15">
      <c r="A58" s="107"/>
    </row>
    <row r="59" spans="1:1" x14ac:dyDescent="0.15">
      <c r="A59" s="107"/>
    </row>
    <row r="60" spans="1:1" x14ac:dyDescent="0.15">
      <c r="A60" s="107"/>
    </row>
    <row r="61" spans="1:1" x14ac:dyDescent="0.15">
      <c r="A61" s="107"/>
    </row>
    <row r="62" spans="1:1" x14ac:dyDescent="0.15">
      <c r="A62" s="107"/>
    </row>
    <row r="63" spans="1:1" x14ac:dyDescent="0.15">
      <c r="A63" s="107"/>
    </row>
    <row r="64" spans="1:1" x14ac:dyDescent="0.15">
      <c r="A64" s="107"/>
    </row>
    <row r="65" spans="1:1" x14ac:dyDescent="0.15">
      <c r="A65" s="107"/>
    </row>
    <row r="66" spans="1:1" x14ac:dyDescent="0.15">
      <c r="A66" s="107"/>
    </row>
    <row r="67" spans="1:1" x14ac:dyDescent="0.15">
      <c r="A67" s="107"/>
    </row>
    <row r="68" spans="1:1" x14ac:dyDescent="0.15">
      <c r="A68" s="107"/>
    </row>
    <row r="69" spans="1:1" x14ac:dyDescent="0.15">
      <c r="A69" s="107"/>
    </row>
    <row r="70" spans="1:1" x14ac:dyDescent="0.15">
      <c r="A70" s="107"/>
    </row>
    <row r="71" spans="1:1" x14ac:dyDescent="0.15">
      <c r="A71" s="107"/>
    </row>
    <row r="72" spans="1:1" x14ac:dyDescent="0.15">
      <c r="A72" s="107"/>
    </row>
    <row r="73" spans="1:1" x14ac:dyDescent="0.15">
      <c r="A73" s="107"/>
    </row>
  </sheetData>
  <mergeCells count="1">
    <mergeCell ref="A5:C6"/>
  </mergeCells>
  <phoneticPr fontId="1" type="noConversion"/>
  <printOptions horizontalCentered="1"/>
  <pageMargins left="0.75" right="0.75" top="0.7" bottom="0.49" header="0.5" footer="0.31"/>
  <pageSetup paperSize="9" scale="85" fitToWidth="0" orientation="landscape" r:id="rId1"/>
  <headerFooter alignWithMargins="0"/>
  <rowBreaks count="1" manualBreakCount="1">
    <brk id="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tabSelected="1" view="pageBreakPreview" zoomScaleNormal="100" zoomScaleSheetLayoutView="100" workbookViewId="0">
      <selection activeCell="K36" sqref="K36"/>
    </sheetView>
  </sheetViews>
  <sheetFormatPr defaultRowHeight="11.25" x14ac:dyDescent="0.15"/>
  <cols>
    <col min="1" max="1" width="5.7109375" style="1" customWidth="1"/>
    <col min="2" max="2" width="12.28515625" style="1" customWidth="1"/>
    <col min="3" max="3" width="43.7109375" style="1" customWidth="1"/>
    <col min="4" max="4" width="4.28515625" style="1" hidden="1" customWidth="1"/>
    <col min="5" max="5" width="29.28515625" style="1" customWidth="1"/>
    <col min="6" max="6" width="9" style="1" customWidth="1"/>
    <col min="7" max="7" width="17" style="1" customWidth="1"/>
    <col min="8" max="8" width="21" style="1" customWidth="1"/>
    <col min="9" max="9" width="16.140625" style="1" customWidth="1"/>
    <col min="10" max="11" width="10.7109375" style="1" customWidth="1"/>
    <col min="12" max="16384" width="9.140625" style="1"/>
  </cols>
  <sheetData>
    <row r="1" spans="1:11" x14ac:dyDescent="0.15">
      <c r="A1" s="250" t="s">
        <v>67</v>
      </c>
      <c r="B1" s="250"/>
      <c r="C1" s="250"/>
    </row>
    <row r="2" spans="1:11" x14ac:dyDescent="0.15">
      <c r="A2" s="250" t="s">
        <v>190</v>
      </c>
      <c r="B2" s="250"/>
      <c r="C2" s="1" t="str">
        <f>Date_Ini!B2</f>
        <v>Hidro</v>
      </c>
    </row>
    <row r="3" spans="1:11" x14ac:dyDescent="0.15">
      <c r="A3" s="250" t="s">
        <v>191</v>
      </c>
      <c r="B3" s="250"/>
      <c r="C3" s="1" t="str">
        <f>Date_Ini!B3</f>
        <v>INGINERIE CIVILA SI MANAGEMENT</v>
      </c>
    </row>
    <row r="4" spans="1:11" ht="10.9" customHeight="1" x14ac:dyDescent="0.15"/>
    <row r="5" spans="1:11" ht="15" x14ac:dyDescent="0.2">
      <c r="A5" s="251"/>
      <c r="B5" s="251"/>
      <c r="C5" s="230" t="str">
        <f>Date_Ini!$B$5</f>
        <v>Asist. Dr. Ing. Halbac-Cotoara-Zamfir Rares</v>
      </c>
      <c r="D5" s="54"/>
      <c r="E5" s="54"/>
      <c r="F5" s="54"/>
      <c r="G5" s="54"/>
      <c r="H5" s="54"/>
      <c r="I5" s="54"/>
      <c r="J5" s="54"/>
      <c r="K5" s="54"/>
    </row>
    <row r="6" spans="1:11" ht="15" x14ac:dyDescent="0.2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</row>
    <row r="7" spans="1:11" ht="12.75" x14ac:dyDescent="0.2">
      <c r="A7" s="262" t="s">
        <v>79</v>
      </c>
      <c r="B7" s="262"/>
      <c r="C7" s="262"/>
      <c r="D7" s="262"/>
      <c r="E7" s="262"/>
      <c r="F7" s="262"/>
      <c r="G7" s="262"/>
      <c r="H7" s="262"/>
      <c r="I7" s="262"/>
      <c r="J7" s="262"/>
      <c r="K7" s="262"/>
    </row>
    <row r="8" spans="1:11" ht="14.25" customHeight="1" thickBot="1" x14ac:dyDescent="0.2"/>
    <row r="9" spans="1:11" ht="12.4" customHeight="1" thickBot="1" x14ac:dyDescent="0.2">
      <c r="A9" s="263" t="s">
        <v>39</v>
      </c>
      <c r="B9" s="264"/>
      <c r="C9" s="264"/>
      <c r="D9" s="264"/>
      <c r="E9" s="264"/>
      <c r="F9" s="264"/>
      <c r="G9" s="264"/>
      <c r="H9" s="264"/>
      <c r="I9" s="265"/>
      <c r="J9" s="260" t="s">
        <v>65</v>
      </c>
      <c r="K9" s="261"/>
    </row>
    <row r="10" spans="1:11" ht="38.65" customHeight="1" thickBot="1" x14ac:dyDescent="0.2">
      <c r="A10" s="14" t="s">
        <v>60</v>
      </c>
      <c r="B10" s="15" t="s">
        <v>40</v>
      </c>
      <c r="C10" s="16" t="s">
        <v>112</v>
      </c>
      <c r="D10" s="15" t="s">
        <v>41</v>
      </c>
      <c r="E10" s="16" t="s">
        <v>113</v>
      </c>
      <c r="F10" s="237" t="s">
        <v>42</v>
      </c>
      <c r="G10" s="238"/>
      <c r="H10" s="17" t="s">
        <v>59</v>
      </c>
      <c r="I10" s="17" t="s">
        <v>61</v>
      </c>
      <c r="J10" s="49" t="s">
        <v>64</v>
      </c>
      <c r="K10" s="50" t="s">
        <v>66</v>
      </c>
    </row>
    <row r="11" spans="1:11" ht="12" thickBot="1" x14ac:dyDescent="0.2">
      <c r="A11" s="18">
        <v>0</v>
      </c>
      <c r="B11" s="19">
        <v>1</v>
      </c>
      <c r="C11" s="20">
        <v>2</v>
      </c>
      <c r="D11" s="19">
        <v>3</v>
      </c>
      <c r="E11" s="20">
        <v>3</v>
      </c>
      <c r="F11" s="239">
        <v>4</v>
      </c>
      <c r="G11" s="240"/>
      <c r="H11" s="21">
        <v>5</v>
      </c>
      <c r="I11" s="21">
        <v>6</v>
      </c>
      <c r="J11" s="51">
        <v>7</v>
      </c>
      <c r="K11" s="52">
        <v>8</v>
      </c>
    </row>
    <row r="12" spans="1:11" ht="18.2" customHeight="1" x14ac:dyDescent="0.15">
      <c r="A12" s="241">
        <v>1</v>
      </c>
      <c r="B12" s="243" t="s">
        <v>43</v>
      </c>
      <c r="C12" s="255" t="s">
        <v>97</v>
      </c>
      <c r="D12" s="245" t="s">
        <v>44</v>
      </c>
      <c r="E12" s="245" t="s">
        <v>174</v>
      </c>
      <c r="F12" s="13" t="s">
        <v>98</v>
      </c>
      <c r="G12" s="12" t="s">
        <v>45</v>
      </c>
      <c r="H12" s="44" t="s">
        <v>105</v>
      </c>
      <c r="I12" s="272"/>
      <c r="J12" s="58">
        <f>MAX('1.1.1.1-Carti'!A15:A67)</f>
        <v>3</v>
      </c>
      <c r="K12" s="96">
        <f>'1.1.1.1-Carti'!I14</f>
        <v>66.5</v>
      </c>
    </row>
    <row r="13" spans="1:11" ht="18.2" customHeight="1" x14ac:dyDescent="0.15">
      <c r="A13" s="242"/>
      <c r="B13" s="244"/>
      <c r="C13" s="256"/>
      <c r="D13" s="246"/>
      <c r="E13" s="246"/>
      <c r="F13" s="10" t="s">
        <v>99</v>
      </c>
      <c r="G13" s="11" t="s">
        <v>46</v>
      </c>
      <c r="H13" s="44" t="s">
        <v>106</v>
      </c>
      <c r="I13" s="273"/>
      <c r="J13" s="102">
        <f>MAX('1.1.1.2-Carti '!A14:A100)</f>
        <v>1</v>
      </c>
      <c r="K13" s="103">
        <f>'1.1.1.2-Carti '!I13</f>
        <v>40</v>
      </c>
    </row>
    <row r="14" spans="1:11" ht="18.2" customHeight="1" x14ac:dyDescent="0.15">
      <c r="A14" s="242"/>
      <c r="B14" s="244"/>
      <c r="C14" s="256"/>
      <c r="D14" s="11"/>
      <c r="E14" s="247" t="s">
        <v>4</v>
      </c>
      <c r="F14" s="10" t="s">
        <v>101</v>
      </c>
      <c r="G14" s="12" t="s">
        <v>45</v>
      </c>
      <c r="H14" s="44" t="s">
        <v>107</v>
      </c>
      <c r="I14" s="273"/>
      <c r="J14" s="59">
        <f>MAX('1.1.2.1-Carti-Editor'!A15:A100)</f>
        <v>0</v>
      </c>
      <c r="K14" s="103">
        <f>'1.1.2.1-Carti-Editor'!I14</f>
        <v>0</v>
      </c>
    </row>
    <row r="15" spans="1:11" ht="18.2" customHeight="1" x14ac:dyDescent="0.15">
      <c r="A15" s="242"/>
      <c r="B15" s="244"/>
      <c r="C15" s="245"/>
      <c r="D15" s="11"/>
      <c r="E15" s="245"/>
      <c r="F15" s="10" t="s">
        <v>102</v>
      </c>
      <c r="G15" s="12" t="s">
        <v>46</v>
      </c>
      <c r="H15" s="44" t="s">
        <v>108</v>
      </c>
      <c r="I15" s="273"/>
      <c r="J15" s="59">
        <f>MAX('1.1.2.2-Carti-Editor'!A15:A100)</f>
        <v>0</v>
      </c>
      <c r="K15" s="103">
        <f>'1.1.2.2-Carti-Editor'!I14</f>
        <v>0</v>
      </c>
    </row>
    <row r="16" spans="1:11" ht="18.2" customHeight="1" x14ac:dyDescent="0.15">
      <c r="A16" s="242"/>
      <c r="B16" s="244"/>
      <c r="C16" s="247" t="s">
        <v>100</v>
      </c>
      <c r="D16" s="11"/>
      <c r="E16" s="245" t="s">
        <v>175</v>
      </c>
      <c r="F16" s="270"/>
      <c r="G16" s="247"/>
      <c r="H16" s="276" t="s">
        <v>104</v>
      </c>
      <c r="I16" s="273"/>
      <c r="J16" s="266">
        <f>MAX('1.2.1-Manuale'!A11:A100)</f>
        <v>2</v>
      </c>
      <c r="K16" s="268">
        <f>'1.2.1-Manuale'!I10</f>
        <v>46.5</v>
      </c>
    </row>
    <row r="17" spans="1:11" ht="18.2" customHeight="1" x14ac:dyDescent="0.15">
      <c r="A17" s="242"/>
      <c r="B17" s="244"/>
      <c r="C17" s="256"/>
      <c r="D17" s="11"/>
      <c r="E17" s="246"/>
      <c r="F17" s="271"/>
      <c r="G17" s="245"/>
      <c r="H17" s="277"/>
      <c r="I17" s="273"/>
      <c r="J17" s="267"/>
      <c r="K17" s="269"/>
    </row>
    <row r="18" spans="1:11" ht="18.2" customHeight="1" x14ac:dyDescent="0.15">
      <c r="A18" s="242"/>
      <c r="B18" s="244"/>
      <c r="C18" s="256"/>
      <c r="D18" s="11"/>
      <c r="E18" s="247" t="s">
        <v>176</v>
      </c>
      <c r="F18" s="270"/>
      <c r="G18" s="247"/>
      <c r="H18" s="276" t="s">
        <v>109</v>
      </c>
      <c r="I18" s="273"/>
      <c r="J18" s="266">
        <f>MAX('1.2.2-Indrumatoare'!A14:A96)</f>
        <v>3</v>
      </c>
      <c r="K18" s="268">
        <f>'1.2.2-Indrumatoare'!I13</f>
        <v>16.600000000000001</v>
      </c>
    </row>
    <row r="19" spans="1:11" ht="18.2" customHeight="1" x14ac:dyDescent="0.15">
      <c r="A19" s="242"/>
      <c r="B19" s="244"/>
      <c r="C19" s="245"/>
      <c r="D19" s="11"/>
      <c r="E19" s="245"/>
      <c r="F19" s="271"/>
      <c r="G19" s="245"/>
      <c r="H19" s="277"/>
      <c r="I19" s="273"/>
      <c r="J19" s="267"/>
      <c r="K19" s="269"/>
    </row>
    <row r="20" spans="1:11" ht="39" customHeight="1" x14ac:dyDescent="0.15">
      <c r="A20" s="242"/>
      <c r="B20" s="244"/>
      <c r="C20" s="11" t="s">
        <v>103</v>
      </c>
      <c r="D20" s="11" t="s">
        <v>47</v>
      </c>
      <c r="E20" s="11" t="s">
        <v>110</v>
      </c>
      <c r="F20" s="10"/>
      <c r="G20" s="11"/>
      <c r="H20" s="45">
        <v>10</v>
      </c>
      <c r="I20" s="274"/>
      <c r="J20" s="109">
        <f>MAX('1.3-Coordonare'!A14:A97)</f>
        <v>1</v>
      </c>
      <c r="K20" s="152">
        <f>'1.3-Coordonare'!D13</f>
        <v>10</v>
      </c>
    </row>
    <row r="21" spans="1:11" ht="12.75" thickBot="1" x14ac:dyDescent="0.2">
      <c r="A21" s="27"/>
      <c r="B21" s="26"/>
      <c r="C21" s="22"/>
      <c r="D21" s="23"/>
      <c r="E21" s="22"/>
      <c r="F21" s="24"/>
      <c r="G21" s="22"/>
      <c r="H21" s="25"/>
      <c r="I21" s="46" t="s">
        <v>177</v>
      </c>
      <c r="J21" s="64"/>
      <c r="K21" s="138">
        <f>SUM(K12:K20)</f>
        <v>179.6</v>
      </c>
    </row>
    <row r="22" spans="1:11" ht="21" customHeight="1" x14ac:dyDescent="0.15">
      <c r="A22" s="231">
        <v>2</v>
      </c>
      <c r="B22" s="233" t="s">
        <v>48</v>
      </c>
      <c r="C22" s="255" t="s">
        <v>111</v>
      </c>
      <c r="D22" s="4" t="s">
        <v>49</v>
      </c>
      <c r="E22" s="7" t="s">
        <v>114</v>
      </c>
      <c r="F22" s="71"/>
      <c r="G22" s="3"/>
      <c r="H22" s="29" t="s">
        <v>50</v>
      </c>
      <c r="I22" s="231"/>
      <c r="J22" s="291">
        <f>MAX('2.1-ISI_Journals'!A11:A100)+MAX('2.1-ISI_Proceedings'!A9:A93)</f>
        <v>32</v>
      </c>
      <c r="K22" s="292">
        <f>'2.1-ISI_Journals'!I10+'2.1-ISI_Proceedings'!I8</f>
        <v>536.14133333333336</v>
      </c>
    </row>
    <row r="23" spans="1:11" ht="21" customHeight="1" x14ac:dyDescent="0.15">
      <c r="A23" s="232"/>
      <c r="B23" s="234"/>
      <c r="C23" s="245"/>
      <c r="D23" s="8" t="s">
        <v>51</v>
      </c>
      <c r="E23" s="67" t="s">
        <v>115</v>
      </c>
      <c r="F23" s="9"/>
      <c r="G23" s="3"/>
      <c r="H23" s="29" t="s">
        <v>50</v>
      </c>
      <c r="I23" s="232"/>
      <c r="J23" s="289"/>
      <c r="K23" s="269"/>
    </row>
    <row r="24" spans="1:11" ht="18.600000000000001" customHeight="1" x14ac:dyDescent="0.15">
      <c r="A24" s="232"/>
      <c r="B24" s="234"/>
      <c r="C24" s="247" t="s">
        <v>119</v>
      </c>
      <c r="D24" s="8" t="s">
        <v>51</v>
      </c>
      <c r="E24" s="7" t="s">
        <v>116</v>
      </c>
      <c r="F24" s="6"/>
      <c r="G24" s="3"/>
      <c r="H24" s="30" t="s">
        <v>52</v>
      </c>
      <c r="I24" s="232"/>
      <c r="J24" s="288">
        <f>MAX('2.2-BDI_Journals + Proceedings'!A9:A105)+MAX('2.2-BDI_Proceedings '!A13:A100)</f>
        <v>18</v>
      </c>
      <c r="K24" s="268">
        <f>'2.2-BDI_Journals + Proceedings'!I8+'2.2-BDI_Proceedings '!K12</f>
        <v>294</v>
      </c>
    </row>
    <row r="25" spans="1:11" ht="21.6" customHeight="1" x14ac:dyDescent="0.15">
      <c r="A25" s="232"/>
      <c r="B25" s="234"/>
      <c r="C25" s="245"/>
      <c r="D25" s="70"/>
      <c r="E25" s="2" t="s">
        <v>117</v>
      </c>
      <c r="F25" s="28"/>
      <c r="G25" s="3"/>
      <c r="H25" s="30" t="s">
        <v>52</v>
      </c>
      <c r="I25" s="232"/>
      <c r="J25" s="289"/>
      <c r="K25" s="290"/>
    </row>
    <row r="26" spans="1:11" ht="16.899999999999999" customHeight="1" x14ac:dyDescent="0.15">
      <c r="A26" s="232"/>
      <c r="B26" s="234"/>
      <c r="C26" s="247" t="s">
        <v>118</v>
      </c>
      <c r="D26" s="70"/>
      <c r="E26" s="257"/>
      <c r="F26" s="248" t="s">
        <v>120</v>
      </c>
      <c r="G26" s="249"/>
      <c r="H26" s="30" t="s">
        <v>178</v>
      </c>
      <c r="I26" s="232"/>
      <c r="J26" s="59"/>
      <c r="K26" s="60"/>
    </row>
    <row r="27" spans="1:11" ht="16.149999999999999" customHeight="1" x14ac:dyDescent="0.15">
      <c r="A27" s="232"/>
      <c r="B27" s="234"/>
      <c r="C27" s="256"/>
      <c r="D27" s="70"/>
      <c r="E27" s="258"/>
      <c r="F27" s="248" t="s">
        <v>121</v>
      </c>
      <c r="G27" s="249"/>
      <c r="H27" s="30" t="s">
        <v>179</v>
      </c>
      <c r="I27" s="232"/>
      <c r="J27" s="59"/>
      <c r="K27" s="60"/>
    </row>
    <row r="28" spans="1:11" ht="14.45" customHeight="1" x14ac:dyDescent="0.15">
      <c r="A28" s="232"/>
      <c r="B28" s="234"/>
      <c r="C28" s="245"/>
      <c r="D28" s="70"/>
      <c r="E28" s="259"/>
      <c r="F28" s="248" t="s">
        <v>122</v>
      </c>
      <c r="G28" s="249"/>
      <c r="H28" s="30" t="s">
        <v>180</v>
      </c>
      <c r="I28" s="232"/>
      <c r="J28" s="59"/>
      <c r="K28" s="60"/>
    </row>
    <row r="29" spans="1:11" ht="13.15" customHeight="1" x14ac:dyDescent="0.15">
      <c r="A29" s="232"/>
      <c r="B29" s="234"/>
      <c r="C29" s="247" t="s">
        <v>123</v>
      </c>
      <c r="D29" s="253"/>
      <c r="E29" s="257" t="s">
        <v>29</v>
      </c>
      <c r="F29" s="6" t="s">
        <v>128</v>
      </c>
      <c r="G29" s="3" t="s">
        <v>45</v>
      </c>
      <c r="H29" s="74" t="s">
        <v>6</v>
      </c>
      <c r="I29" s="232"/>
      <c r="J29" s="59">
        <v>4</v>
      </c>
      <c r="K29" s="60">
        <f>'2.4.1.1-Granturi2.4.2.1'!J11</f>
        <v>320</v>
      </c>
    </row>
    <row r="30" spans="1:11" ht="13.15" customHeight="1" x14ac:dyDescent="0.15">
      <c r="A30" s="232"/>
      <c r="B30" s="234"/>
      <c r="C30" s="256"/>
      <c r="D30" s="254"/>
      <c r="E30" s="259"/>
      <c r="F30" s="6" t="s">
        <v>129</v>
      </c>
      <c r="G30" s="3" t="s">
        <v>46</v>
      </c>
      <c r="H30" s="74" t="s">
        <v>53</v>
      </c>
      <c r="I30" s="232"/>
      <c r="J30" s="126">
        <v>0</v>
      </c>
      <c r="K30" s="127">
        <f>'2.4.1.2-Granturi 2.4.2.2'!J12</f>
        <v>0</v>
      </c>
    </row>
    <row r="31" spans="1:11" ht="13.15" customHeight="1" x14ac:dyDescent="0.15">
      <c r="A31" s="232"/>
      <c r="B31" s="234"/>
      <c r="C31" s="256"/>
      <c r="D31" s="254"/>
      <c r="E31" s="257" t="s">
        <v>124</v>
      </c>
      <c r="F31" s="6" t="s">
        <v>130</v>
      </c>
      <c r="G31" s="3" t="s">
        <v>45</v>
      </c>
      <c r="H31" s="74" t="s">
        <v>53</v>
      </c>
      <c r="I31" s="232"/>
      <c r="J31" s="59">
        <v>0</v>
      </c>
      <c r="K31" s="60">
        <f>'2.4.1.1-Granturi2.4.2.1'!K11</f>
        <v>0</v>
      </c>
    </row>
    <row r="32" spans="1:11" ht="13.15" customHeight="1" x14ac:dyDescent="0.15">
      <c r="A32" s="232"/>
      <c r="B32" s="234"/>
      <c r="C32" s="245"/>
      <c r="D32" s="282"/>
      <c r="E32" s="259"/>
      <c r="F32" s="6" t="s">
        <v>131</v>
      </c>
      <c r="G32" s="3" t="s">
        <v>46</v>
      </c>
      <c r="H32" s="74" t="s">
        <v>181</v>
      </c>
      <c r="I32" s="232"/>
      <c r="J32" s="59">
        <v>3</v>
      </c>
      <c r="K32" s="60">
        <f>'2.4.1.2-Granturi 2.4.2.2'!K12</f>
        <v>35</v>
      </c>
    </row>
    <row r="33" spans="1:11" ht="22.9" customHeight="1" x14ac:dyDescent="0.15">
      <c r="A33" s="232"/>
      <c r="B33" s="234"/>
      <c r="C33" s="247" t="s">
        <v>125</v>
      </c>
      <c r="D33" s="72"/>
      <c r="E33" s="3" t="s">
        <v>126</v>
      </c>
      <c r="F33" s="248"/>
      <c r="G33" s="249"/>
      <c r="H33" s="73" t="s">
        <v>182</v>
      </c>
      <c r="I33" s="232"/>
      <c r="J33" s="59">
        <v>0</v>
      </c>
      <c r="K33" s="60">
        <f>'2.5-Proiecte'!I11</f>
        <v>0</v>
      </c>
    </row>
    <row r="34" spans="1:11" ht="19.149999999999999" customHeight="1" x14ac:dyDescent="0.15">
      <c r="A34" s="232"/>
      <c r="B34" s="234"/>
      <c r="C34" s="245"/>
      <c r="D34" s="75"/>
      <c r="E34" s="5" t="s">
        <v>127</v>
      </c>
      <c r="F34" s="248"/>
      <c r="G34" s="249"/>
      <c r="H34" s="31" t="s">
        <v>183</v>
      </c>
      <c r="I34" s="275"/>
      <c r="J34" s="59">
        <v>0</v>
      </c>
      <c r="K34" s="60">
        <f>'2.5-Proiecte'!J11</f>
        <v>0</v>
      </c>
    </row>
    <row r="35" spans="1:11" ht="12.75" thickBot="1" x14ac:dyDescent="0.2">
      <c r="A35" s="32"/>
      <c r="B35" s="33"/>
      <c r="C35" s="34"/>
      <c r="D35" s="35"/>
      <c r="E35" s="36"/>
      <c r="F35" s="36"/>
      <c r="G35" s="34"/>
      <c r="H35" s="37"/>
      <c r="I35" s="47" t="s">
        <v>184</v>
      </c>
      <c r="J35" s="63"/>
      <c r="K35" s="138">
        <f>SUM(K22,K24:K34)</f>
        <v>1185.1413333333335</v>
      </c>
    </row>
    <row r="36" spans="1:11" ht="13.15" customHeight="1" x14ac:dyDescent="0.15">
      <c r="A36" s="231">
        <v>3</v>
      </c>
      <c r="B36" s="233" t="s">
        <v>54</v>
      </c>
      <c r="C36" s="235" t="s">
        <v>132</v>
      </c>
      <c r="D36" s="254" t="s">
        <v>55</v>
      </c>
      <c r="E36" s="287"/>
      <c r="F36" s="9" t="s">
        <v>133</v>
      </c>
      <c r="G36" s="5" t="s">
        <v>135</v>
      </c>
      <c r="H36" s="38" t="s">
        <v>137</v>
      </c>
      <c r="I36" s="231"/>
      <c r="J36" s="224">
        <v>6</v>
      </c>
      <c r="K36" s="103">
        <v>18.329999999999998</v>
      </c>
    </row>
    <row r="37" spans="1:11" ht="13.15" customHeight="1" x14ac:dyDescent="0.15">
      <c r="A37" s="232"/>
      <c r="B37" s="234"/>
      <c r="C37" s="236"/>
      <c r="D37" s="282"/>
      <c r="E37" s="282"/>
      <c r="F37" s="6" t="s">
        <v>134</v>
      </c>
      <c r="G37" s="3" t="s">
        <v>136</v>
      </c>
      <c r="H37" s="39" t="s">
        <v>138</v>
      </c>
      <c r="I37" s="232"/>
      <c r="J37" s="59">
        <v>0</v>
      </c>
      <c r="K37" s="103">
        <v>0</v>
      </c>
    </row>
    <row r="38" spans="1:11" ht="17.45" customHeight="1" x14ac:dyDescent="0.15">
      <c r="A38" s="232"/>
      <c r="B38" s="234"/>
      <c r="C38" s="247" t="s">
        <v>139</v>
      </c>
      <c r="D38" s="4"/>
      <c r="E38" s="278" t="s">
        <v>142</v>
      </c>
      <c r="F38" s="6" t="s">
        <v>140</v>
      </c>
      <c r="G38" s="3" t="s">
        <v>45</v>
      </c>
      <c r="H38" s="39">
        <v>10</v>
      </c>
      <c r="I38" s="232"/>
      <c r="J38" s="59">
        <f>MAX('3.2-Prez'!A12:A15)</f>
        <v>2</v>
      </c>
      <c r="K38" s="103">
        <f>'3.2-Prez'!D11</f>
        <v>20</v>
      </c>
    </row>
    <row r="39" spans="1:11" ht="20.45" customHeight="1" x14ac:dyDescent="0.15">
      <c r="A39" s="232"/>
      <c r="B39" s="234"/>
      <c r="C39" s="245"/>
      <c r="D39" s="4"/>
      <c r="E39" s="280"/>
      <c r="F39" s="6" t="s">
        <v>141</v>
      </c>
      <c r="G39" s="3" t="s">
        <v>46</v>
      </c>
      <c r="H39" s="39">
        <v>5</v>
      </c>
      <c r="I39" s="232"/>
      <c r="J39" s="59">
        <f>MAX('3.2-Prez'!A21:A21)</f>
        <v>0</v>
      </c>
      <c r="K39" s="103">
        <f>'3.2-Prez'!D20</f>
        <v>0</v>
      </c>
    </row>
    <row r="40" spans="1:11" ht="17.45" customHeight="1" x14ac:dyDescent="0.15">
      <c r="A40" s="232"/>
      <c r="B40" s="234"/>
      <c r="C40" s="257" t="s">
        <v>96</v>
      </c>
      <c r="D40" s="253"/>
      <c r="E40" s="278" t="s">
        <v>142</v>
      </c>
      <c r="F40" s="6" t="s">
        <v>146</v>
      </c>
      <c r="G40" s="3" t="s">
        <v>57</v>
      </c>
      <c r="H40" s="39">
        <v>10</v>
      </c>
      <c r="I40" s="232"/>
      <c r="J40" s="59">
        <f>MAX('3.3-Colect'!A10:A13)</f>
        <v>0</v>
      </c>
      <c r="K40" s="103">
        <f>'3.3-Colect'!D9</f>
        <v>0</v>
      </c>
    </row>
    <row r="41" spans="1:11" ht="17.45" customHeight="1" x14ac:dyDescent="0.15">
      <c r="A41" s="232"/>
      <c r="B41" s="234"/>
      <c r="C41" s="258"/>
      <c r="D41" s="254"/>
      <c r="E41" s="279"/>
      <c r="F41" s="6" t="s">
        <v>147</v>
      </c>
      <c r="G41" s="3" t="s">
        <v>56</v>
      </c>
      <c r="H41" s="39">
        <v>6</v>
      </c>
      <c r="I41" s="232"/>
      <c r="J41" s="59">
        <v>7</v>
      </c>
      <c r="K41" s="103">
        <v>42</v>
      </c>
    </row>
    <row r="42" spans="1:11" ht="35.25" customHeight="1" x14ac:dyDescent="0.15">
      <c r="A42" s="232"/>
      <c r="B42" s="234"/>
      <c r="C42" s="259"/>
      <c r="D42" s="254"/>
      <c r="E42" s="280"/>
      <c r="F42" s="6" t="s">
        <v>148</v>
      </c>
      <c r="G42" s="3" t="s">
        <v>58</v>
      </c>
      <c r="H42" s="39">
        <v>3</v>
      </c>
      <c r="I42" s="232"/>
      <c r="J42" s="59">
        <v>1</v>
      </c>
      <c r="K42" s="103">
        <v>3</v>
      </c>
    </row>
    <row r="43" spans="1:11" ht="81" customHeight="1" x14ac:dyDescent="0.15">
      <c r="A43" s="232"/>
      <c r="B43" s="234"/>
      <c r="C43" s="257" t="s">
        <v>143</v>
      </c>
      <c r="D43" s="283"/>
      <c r="E43" s="278"/>
      <c r="F43" s="6" t="s">
        <v>149</v>
      </c>
      <c r="G43" s="3" t="s">
        <v>150</v>
      </c>
      <c r="H43" s="39" t="s">
        <v>187</v>
      </c>
      <c r="I43" s="232"/>
      <c r="J43" s="59">
        <f>MAX('3.4-Exp_Manag'!A11:A12)</f>
        <v>0</v>
      </c>
      <c r="K43" s="103">
        <f>'3.4-Exp_Manag'!E10</f>
        <v>0</v>
      </c>
    </row>
    <row r="44" spans="1:11" ht="83.25" customHeight="1" x14ac:dyDescent="0.15">
      <c r="A44" s="232"/>
      <c r="B44" s="234"/>
      <c r="C44" s="258"/>
      <c r="D44" s="283"/>
      <c r="E44" s="279"/>
      <c r="F44" s="6" t="s">
        <v>151</v>
      </c>
      <c r="G44" s="3" t="s">
        <v>152</v>
      </c>
      <c r="H44" s="39" t="s">
        <v>188</v>
      </c>
      <c r="I44" s="232"/>
      <c r="J44" s="59">
        <f>MAX('3.4-Exp_Manag'!A19:A22)</f>
        <v>0</v>
      </c>
      <c r="K44" s="103">
        <f>'3.4-Exp_Manag'!E18</f>
        <v>0</v>
      </c>
    </row>
    <row r="45" spans="1:11" ht="23.45" customHeight="1" x14ac:dyDescent="0.15">
      <c r="A45" s="232"/>
      <c r="B45" s="234"/>
      <c r="C45" s="253" t="s">
        <v>144</v>
      </c>
      <c r="D45" s="2"/>
      <c r="E45" s="284"/>
      <c r="F45" s="6" t="s">
        <v>153</v>
      </c>
      <c r="G45" s="3" t="s">
        <v>157</v>
      </c>
      <c r="H45" s="39">
        <v>30</v>
      </c>
      <c r="I45" s="232"/>
      <c r="J45" s="59"/>
      <c r="K45" s="60"/>
    </row>
    <row r="46" spans="1:11" ht="33.75" x14ac:dyDescent="0.15">
      <c r="A46" s="232"/>
      <c r="B46" s="234"/>
      <c r="C46" s="254"/>
      <c r="D46" s="2"/>
      <c r="E46" s="285"/>
      <c r="F46" s="9" t="s">
        <v>154</v>
      </c>
      <c r="G46" s="5" t="s">
        <v>158</v>
      </c>
      <c r="H46" s="38">
        <v>15</v>
      </c>
      <c r="I46" s="232"/>
      <c r="J46" s="59"/>
      <c r="K46" s="60"/>
    </row>
    <row r="47" spans="1:11" ht="22.15" customHeight="1" x14ac:dyDescent="0.15">
      <c r="A47" s="232"/>
      <c r="B47" s="234"/>
      <c r="C47" s="254"/>
      <c r="D47" s="2"/>
      <c r="E47" s="285"/>
      <c r="F47" s="9" t="s">
        <v>155</v>
      </c>
      <c r="G47" s="5" t="s">
        <v>159</v>
      </c>
      <c r="H47" s="38">
        <v>10</v>
      </c>
      <c r="I47" s="232"/>
      <c r="J47" s="59">
        <f>'3.5-Premii'!A11</f>
        <v>0</v>
      </c>
      <c r="K47" s="103">
        <f>'3.5-Premii'!D9</f>
        <v>0</v>
      </c>
    </row>
    <row r="48" spans="1:11" ht="24.6" customHeight="1" x14ac:dyDescent="0.15">
      <c r="A48" s="232"/>
      <c r="B48" s="234"/>
      <c r="C48" s="282"/>
      <c r="D48" s="67"/>
      <c r="E48" s="286"/>
      <c r="F48" s="9" t="s">
        <v>156</v>
      </c>
      <c r="G48" s="5" t="s">
        <v>160</v>
      </c>
      <c r="H48" s="38">
        <v>5</v>
      </c>
      <c r="I48" s="232"/>
      <c r="J48" s="59">
        <f>'3.5-Premii'!A22</f>
        <v>0</v>
      </c>
      <c r="K48" s="103">
        <f>'3.5-Premii'!D17</f>
        <v>0</v>
      </c>
    </row>
    <row r="49" spans="1:11" ht="22.15" customHeight="1" x14ac:dyDescent="0.15">
      <c r="A49" s="232"/>
      <c r="B49" s="234"/>
      <c r="C49" s="253" t="s">
        <v>145</v>
      </c>
      <c r="D49" s="4"/>
      <c r="E49" s="147" t="s">
        <v>161</v>
      </c>
      <c r="F49" s="9"/>
      <c r="G49" s="5"/>
      <c r="H49" s="38">
        <v>100</v>
      </c>
      <c r="I49" s="232"/>
      <c r="J49" s="59"/>
      <c r="K49" s="60"/>
    </row>
    <row r="50" spans="1:11" ht="22.5" x14ac:dyDescent="0.15">
      <c r="A50" s="232"/>
      <c r="B50" s="234"/>
      <c r="C50" s="254"/>
      <c r="D50" s="2"/>
      <c r="E50" s="147" t="s">
        <v>162</v>
      </c>
      <c r="F50" s="9"/>
      <c r="G50" s="5"/>
      <c r="H50" s="38">
        <v>30</v>
      </c>
      <c r="I50" s="232"/>
      <c r="J50" s="59"/>
      <c r="K50" s="60"/>
    </row>
    <row r="51" spans="1:11" ht="18.600000000000001" customHeight="1" x14ac:dyDescent="0.15">
      <c r="A51" s="232"/>
      <c r="B51" s="234"/>
      <c r="C51" s="254"/>
      <c r="D51" s="2"/>
      <c r="E51" s="252" t="s">
        <v>163</v>
      </c>
      <c r="F51" s="9" t="s">
        <v>166</v>
      </c>
      <c r="G51" s="5" t="s">
        <v>45</v>
      </c>
      <c r="H51" s="38">
        <v>30</v>
      </c>
      <c r="I51" s="232"/>
      <c r="J51" s="59">
        <v>0</v>
      </c>
      <c r="K51" s="60">
        <f>'3.6-Membru'!D10</f>
        <v>0</v>
      </c>
    </row>
    <row r="52" spans="1:11" ht="18" customHeight="1" x14ac:dyDescent="0.15">
      <c r="A52" s="232"/>
      <c r="B52" s="234"/>
      <c r="C52" s="254"/>
      <c r="D52" s="2"/>
      <c r="E52" s="252"/>
      <c r="F52" s="9" t="s">
        <v>167</v>
      </c>
      <c r="G52" s="5" t="s">
        <v>46</v>
      </c>
      <c r="H52" s="38">
        <v>10</v>
      </c>
      <c r="I52" s="232"/>
      <c r="J52" s="59">
        <v>0</v>
      </c>
      <c r="K52" s="60">
        <f>'3.6-Membru'!D11</f>
        <v>0</v>
      </c>
    </row>
    <row r="53" spans="1:11" ht="18" customHeight="1" x14ac:dyDescent="0.15">
      <c r="A53" s="232"/>
      <c r="B53" s="234"/>
      <c r="C53" s="254"/>
      <c r="D53" s="2"/>
      <c r="E53" s="252" t="s">
        <v>164</v>
      </c>
      <c r="F53" s="9" t="s">
        <v>168</v>
      </c>
      <c r="G53" s="5" t="s">
        <v>45</v>
      </c>
      <c r="H53" s="38">
        <v>5</v>
      </c>
      <c r="I53" s="232"/>
      <c r="J53" s="59">
        <v>5</v>
      </c>
      <c r="K53" s="103">
        <v>25</v>
      </c>
    </row>
    <row r="54" spans="1:11" ht="17.45" customHeight="1" x14ac:dyDescent="0.15">
      <c r="A54" s="232"/>
      <c r="B54" s="234"/>
      <c r="C54" s="254"/>
      <c r="D54" s="2"/>
      <c r="E54" s="252"/>
      <c r="F54" s="9" t="s">
        <v>169</v>
      </c>
      <c r="G54" s="5" t="s">
        <v>46</v>
      </c>
      <c r="H54" s="38">
        <v>2</v>
      </c>
      <c r="I54" s="232"/>
      <c r="J54" s="59">
        <f>'3.6-Membru'!A28</f>
        <v>0</v>
      </c>
      <c r="K54" s="103">
        <f>'3.6-Membru'!D25</f>
        <v>0</v>
      </c>
    </row>
    <row r="55" spans="1:11" ht="17.45" customHeight="1" x14ac:dyDescent="0.15">
      <c r="A55" s="232"/>
      <c r="B55" s="234"/>
      <c r="C55" s="254"/>
      <c r="D55" s="2"/>
      <c r="E55" s="252" t="s">
        <v>165</v>
      </c>
      <c r="F55" s="9" t="s">
        <v>170</v>
      </c>
      <c r="G55" s="5" t="s">
        <v>172</v>
      </c>
      <c r="H55" s="38">
        <v>15</v>
      </c>
      <c r="I55" s="232"/>
      <c r="J55" s="59">
        <v>0</v>
      </c>
      <c r="K55" s="60">
        <v>0</v>
      </c>
    </row>
    <row r="56" spans="1:11" ht="21" customHeight="1" x14ac:dyDescent="0.15">
      <c r="A56" s="232"/>
      <c r="B56" s="234"/>
      <c r="C56" s="254"/>
      <c r="D56" s="2"/>
      <c r="E56" s="252"/>
      <c r="F56" s="9" t="s">
        <v>171</v>
      </c>
      <c r="G56" s="5" t="s">
        <v>173</v>
      </c>
      <c r="H56" s="38">
        <v>10</v>
      </c>
      <c r="I56" s="275"/>
      <c r="J56" s="151">
        <f>'3.6-Membru'!A33</f>
        <v>0</v>
      </c>
      <c r="K56" s="103">
        <f>'3.6-Membru'!D32</f>
        <v>0</v>
      </c>
    </row>
    <row r="57" spans="1:11" ht="12.75" thickBot="1" x14ac:dyDescent="0.25">
      <c r="A57" s="32"/>
      <c r="B57" s="33"/>
      <c r="C57" s="40"/>
      <c r="D57" s="35"/>
      <c r="E57" s="34"/>
      <c r="F57" s="36"/>
      <c r="G57" s="34"/>
      <c r="H57" s="41"/>
      <c r="I57" s="47" t="s">
        <v>185</v>
      </c>
      <c r="J57" s="61"/>
      <c r="K57" s="156">
        <f>SUM(K36:K56)</f>
        <v>108.33</v>
      </c>
    </row>
    <row r="58" spans="1:11" ht="12.75" thickBot="1" x14ac:dyDescent="0.25">
      <c r="A58" s="42"/>
      <c r="B58" s="281" t="s">
        <v>62</v>
      </c>
      <c r="C58" s="281"/>
      <c r="D58" s="281"/>
      <c r="E58" s="281"/>
      <c r="F58" s="281"/>
      <c r="G58" s="281"/>
      <c r="H58" s="43" t="s">
        <v>63</v>
      </c>
      <c r="I58" s="48" t="s">
        <v>186</v>
      </c>
      <c r="J58" s="62"/>
      <c r="K58" s="157">
        <f>K21+K35+K57</f>
        <v>1473.0713333333333</v>
      </c>
    </row>
    <row r="62" spans="1:11" x14ac:dyDescent="0.15">
      <c r="K62" s="69"/>
    </row>
    <row r="63" spans="1:11" x14ac:dyDescent="0.15">
      <c r="K63" s="69"/>
    </row>
  </sheetData>
  <mergeCells count="71">
    <mergeCell ref="J24:J25"/>
    <mergeCell ref="K24:K25"/>
    <mergeCell ref="J18:J19"/>
    <mergeCell ref="K18:K19"/>
    <mergeCell ref="J22:J23"/>
    <mergeCell ref="K22:K23"/>
    <mergeCell ref="B58:G58"/>
    <mergeCell ref="E43:E44"/>
    <mergeCell ref="D29:D32"/>
    <mergeCell ref="E26:E28"/>
    <mergeCell ref="F26:G26"/>
    <mergeCell ref="F27:G27"/>
    <mergeCell ref="F28:G28"/>
    <mergeCell ref="D36:D37"/>
    <mergeCell ref="C43:C44"/>
    <mergeCell ref="D43:D44"/>
    <mergeCell ref="F34:G34"/>
    <mergeCell ref="C38:C39"/>
    <mergeCell ref="E38:E39"/>
    <mergeCell ref="C45:C48"/>
    <mergeCell ref="E45:E48"/>
    <mergeCell ref="E36:E37"/>
    <mergeCell ref="I22:I34"/>
    <mergeCell ref="I36:I56"/>
    <mergeCell ref="H16:H17"/>
    <mergeCell ref="H18:H19"/>
    <mergeCell ref="E55:E56"/>
    <mergeCell ref="E29:E30"/>
    <mergeCell ref="E31:E32"/>
    <mergeCell ref="E16:E17"/>
    <mergeCell ref="E18:E19"/>
    <mergeCell ref="E40:E42"/>
    <mergeCell ref="J9:K9"/>
    <mergeCell ref="A7:K7"/>
    <mergeCell ref="A9:I9"/>
    <mergeCell ref="J16:J17"/>
    <mergeCell ref="K16:K17"/>
    <mergeCell ref="C16:C19"/>
    <mergeCell ref="F16:F17"/>
    <mergeCell ref="F18:F19"/>
    <mergeCell ref="E12:E13"/>
    <mergeCell ref="C12:C15"/>
    <mergeCell ref="I12:I20"/>
    <mergeCell ref="G16:G17"/>
    <mergeCell ref="A1:C1"/>
    <mergeCell ref="A2:B2"/>
    <mergeCell ref="A3:B3"/>
    <mergeCell ref="A5:B5"/>
    <mergeCell ref="E53:E54"/>
    <mergeCell ref="E51:E52"/>
    <mergeCell ref="A22:A34"/>
    <mergeCell ref="B22:B34"/>
    <mergeCell ref="C49:C56"/>
    <mergeCell ref="C22:C23"/>
    <mergeCell ref="C24:C25"/>
    <mergeCell ref="C26:C28"/>
    <mergeCell ref="C29:C32"/>
    <mergeCell ref="C33:C34"/>
    <mergeCell ref="C40:C42"/>
    <mergeCell ref="D40:D42"/>
    <mergeCell ref="A36:A56"/>
    <mergeCell ref="B36:B56"/>
    <mergeCell ref="C36:C37"/>
    <mergeCell ref="F10:G10"/>
    <mergeCell ref="F11:G11"/>
    <mergeCell ref="A12:A20"/>
    <mergeCell ref="B12:B20"/>
    <mergeCell ref="D12:D13"/>
    <mergeCell ref="E14:E15"/>
    <mergeCell ref="G18:G19"/>
    <mergeCell ref="F33:G33"/>
  </mergeCells>
  <phoneticPr fontId="1" type="noConversion"/>
  <printOptions horizontalCentered="1"/>
  <pageMargins left="0.41" right="0.37" top="0.46" bottom="0.49" header="0.36" footer="0.28999999999999998"/>
  <pageSetup paperSize="9" scale="62" orientation="portrait" r:id="rId1"/>
  <headerFooter alignWithMargins="0">
    <oddFooter>&amp;RCandidat
Asist. Dr. Ing. Halbac-Cotoara-Zamfir Rares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view="pageBreakPreview" topLeftCell="A5" zoomScale="85" zoomScaleNormal="100" zoomScaleSheetLayoutView="85" workbookViewId="0">
      <selection activeCell="C30" sqref="C30"/>
    </sheetView>
  </sheetViews>
  <sheetFormatPr defaultRowHeight="11.25" x14ac:dyDescent="0.15"/>
  <cols>
    <col min="1" max="1" width="6.140625" customWidth="1"/>
    <col min="2" max="2" width="63.7109375" customWidth="1"/>
    <col min="3" max="3" width="63.28515625" bestFit="1" customWidth="1"/>
    <col min="4" max="4" width="19.28515625" customWidth="1"/>
  </cols>
  <sheetData>
    <row r="1" spans="1:5" s="1" customFormat="1" x14ac:dyDescent="0.15">
      <c r="A1" s="53" t="s">
        <v>67</v>
      </c>
      <c r="B1" s="53"/>
    </row>
    <row r="2" spans="1:5" s="1" customFormat="1" x14ac:dyDescent="0.15">
      <c r="A2" s="229" t="s">
        <v>460</v>
      </c>
      <c r="B2" s="53"/>
    </row>
    <row r="3" spans="1:5" s="1" customFormat="1" x14ac:dyDescent="0.15">
      <c r="A3" s="1" t="s">
        <v>189</v>
      </c>
    </row>
    <row r="4" spans="1:5" s="1" customFormat="1" ht="21.2" customHeight="1" x14ac:dyDescent="0.15">
      <c r="A4" s="293" t="s">
        <v>78</v>
      </c>
      <c r="B4" s="293"/>
      <c r="C4" s="293"/>
    </row>
    <row r="5" spans="1:5" s="1" customFormat="1" ht="12.75" x14ac:dyDescent="0.2">
      <c r="A5" s="293"/>
      <c r="B5" s="293"/>
      <c r="C5" s="293"/>
      <c r="D5" s="55"/>
      <c r="E5" s="55"/>
    </row>
    <row r="6" spans="1:5" s="1" customFormat="1" ht="12.75" x14ac:dyDescent="0.2">
      <c r="A6" s="76"/>
      <c r="B6" s="77" t="s">
        <v>87</v>
      </c>
      <c r="C6" s="77"/>
      <c r="D6" s="55"/>
      <c r="E6" s="55"/>
    </row>
    <row r="7" spans="1:5" ht="12" thickBot="1" x14ac:dyDescent="0.2">
      <c r="A7" s="106"/>
      <c r="B7" s="56"/>
      <c r="C7" s="56"/>
      <c r="D7" s="56"/>
      <c r="E7" s="56"/>
    </row>
    <row r="8" spans="1:5" ht="23.25" thickBot="1" x14ac:dyDescent="0.2">
      <c r="A8" s="65" t="s">
        <v>196</v>
      </c>
      <c r="B8" s="65" t="s">
        <v>90</v>
      </c>
      <c r="C8" s="65" t="s">
        <v>11</v>
      </c>
      <c r="D8" s="65" t="s">
        <v>68</v>
      </c>
      <c r="E8" s="56"/>
    </row>
    <row r="9" spans="1:5" ht="15.75" x14ac:dyDescent="0.15">
      <c r="A9" s="110"/>
      <c r="B9" s="111"/>
      <c r="C9" s="111"/>
      <c r="D9" s="123">
        <f>SUM(D10:D13)</f>
        <v>0</v>
      </c>
      <c r="E9" s="56"/>
    </row>
    <row r="10" spans="1:5" ht="15.75" x14ac:dyDescent="0.15">
      <c r="A10" s="115"/>
      <c r="B10" s="84"/>
      <c r="C10" s="84"/>
      <c r="D10" s="85"/>
      <c r="E10" s="56"/>
    </row>
    <row r="11" spans="1:5" ht="15.75" x14ac:dyDescent="0.15">
      <c r="A11" s="115"/>
      <c r="B11" s="84"/>
      <c r="C11" s="84"/>
      <c r="D11" s="85"/>
      <c r="E11" s="56"/>
    </row>
    <row r="12" spans="1:5" ht="15.75" x14ac:dyDescent="0.15">
      <c r="A12" s="115"/>
      <c r="B12" s="84"/>
      <c r="C12" s="84"/>
      <c r="D12" s="85"/>
      <c r="E12" s="56"/>
    </row>
    <row r="13" spans="1:5" ht="15.75" x14ac:dyDescent="0.15">
      <c r="A13" s="115"/>
      <c r="B13" s="90"/>
      <c r="C13" s="90"/>
      <c r="D13" s="85"/>
      <c r="E13" s="56"/>
    </row>
    <row r="14" spans="1:5" ht="15.75" x14ac:dyDescent="0.15">
      <c r="A14" s="115"/>
      <c r="B14" s="90"/>
      <c r="C14" s="84"/>
      <c r="D14" s="87"/>
      <c r="E14" s="56"/>
    </row>
    <row r="15" spans="1:5" ht="13.5" thickBot="1" x14ac:dyDescent="0.25">
      <c r="A15" s="76"/>
      <c r="B15" s="77" t="s">
        <v>88</v>
      </c>
      <c r="C15" s="77"/>
      <c r="D15" s="55"/>
      <c r="E15" s="56"/>
    </row>
    <row r="16" spans="1:5" ht="23.25" thickBot="1" x14ac:dyDescent="0.2">
      <c r="A16" s="65" t="s">
        <v>196</v>
      </c>
      <c r="B16" s="65" t="s">
        <v>90</v>
      </c>
      <c r="C16" s="65" t="s">
        <v>11</v>
      </c>
      <c r="D16" s="65" t="s">
        <v>68</v>
      </c>
      <c r="E16" s="56"/>
    </row>
    <row r="17" spans="1:5" ht="15.75" x14ac:dyDescent="0.15">
      <c r="A17" s="225"/>
      <c r="B17" s="226"/>
      <c r="C17" s="226"/>
      <c r="D17" s="123">
        <f>SUM(D18:D28)</f>
        <v>42</v>
      </c>
      <c r="E17" s="56"/>
    </row>
    <row r="18" spans="1:5" x14ac:dyDescent="0.15">
      <c r="A18" s="227">
        <v>1</v>
      </c>
      <c r="B18" s="228" t="s">
        <v>445</v>
      </c>
      <c r="C18" s="228" t="s">
        <v>446</v>
      </c>
      <c r="D18" s="228">
        <v>6</v>
      </c>
      <c r="E18" s="56"/>
    </row>
    <row r="19" spans="1:5" x14ac:dyDescent="0.15">
      <c r="A19" s="227">
        <v>2</v>
      </c>
      <c r="B19" s="228" t="s">
        <v>447</v>
      </c>
      <c r="C19" s="228" t="s">
        <v>446</v>
      </c>
      <c r="D19" s="228">
        <v>6</v>
      </c>
      <c r="E19" s="56"/>
    </row>
    <row r="20" spans="1:5" x14ac:dyDescent="0.15">
      <c r="A20" s="227">
        <v>3</v>
      </c>
      <c r="B20" s="228" t="s">
        <v>448</v>
      </c>
      <c r="C20" s="228" t="s">
        <v>446</v>
      </c>
      <c r="D20" s="228">
        <v>6</v>
      </c>
      <c r="E20" s="56"/>
    </row>
    <row r="21" spans="1:5" x14ac:dyDescent="0.15">
      <c r="A21" s="227">
        <v>4</v>
      </c>
      <c r="B21" s="228" t="s">
        <v>449</v>
      </c>
      <c r="C21" s="228" t="s">
        <v>446</v>
      </c>
      <c r="D21" s="228">
        <v>6</v>
      </c>
      <c r="E21" s="56"/>
    </row>
    <row r="22" spans="1:5" x14ac:dyDescent="0.15">
      <c r="A22" s="227">
        <v>5</v>
      </c>
      <c r="B22" s="228" t="s">
        <v>450</v>
      </c>
      <c r="C22" s="228" t="s">
        <v>446</v>
      </c>
      <c r="D22" s="228">
        <v>6</v>
      </c>
      <c r="E22" s="56"/>
    </row>
    <row r="23" spans="1:5" x14ac:dyDescent="0.15">
      <c r="A23" s="227">
        <v>6</v>
      </c>
      <c r="B23" s="228" t="s">
        <v>451</v>
      </c>
      <c r="C23" s="228" t="s">
        <v>446</v>
      </c>
      <c r="D23" s="228">
        <v>6</v>
      </c>
      <c r="E23" s="56"/>
    </row>
    <row r="24" spans="1:5" x14ac:dyDescent="0.15">
      <c r="A24" s="227">
        <v>7</v>
      </c>
      <c r="B24" s="228" t="s">
        <v>452</v>
      </c>
      <c r="C24" s="228" t="s">
        <v>446</v>
      </c>
      <c r="D24" s="228">
        <v>6</v>
      </c>
      <c r="E24" s="56"/>
    </row>
    <row r="25" spans="1:5" x14ac:dyDescent="0.15">
      <c r="A25" s="227">
        <v>8</v>
      </c>
      <c r="B25" s="228"/>
      <c r="C25" s="228"/>
      <c r="D25" s="228"/>
      <c r="E25" s="56"/>
    </row>
    <row r="26" spans="1:5" x14ac:dyDescent="0.15">
      <c r="A26" s="106"/>
      <c r="B26" s="56"/>
      <c r="C26" s="56"/>
      <c r="D26" s="56"/>
      <c r="E26" s="56"/>
    </row>
    <row r="27" spans="1:5" ht="12" thickBot="1" x14ac:dyDescent="0.2">
      <c r="A27" s="106"/>
      <c r="B27" s="56"/>
      <c r="C27" s="56"/>
      <c r="D27" s="56"/>
      <c r="E27" s="56"/>
    </row>
    <row r="28" spans="1:5" ht="23.25" thickBot="1" x14ac:dyDescent="0.2">
      <c r="A28" s="65" t="s">
        <v>196</v>
      </c>
      <c r="B28" s="65" t="s">
        <v>83</v>
      </c>
      <c r="C28" s="65" t="s">
        <v>84</v>
      </c>
      <c r="D28" s="65" t="s">
        <v>68</v>
      </c>
      <c r="E28" s="56"/>
    </row>
    <row r="29" spans="1:5" ht="15.75" x14ac:dyDescent="0.15">
      <c r="A29" s="110"/>
      <c r="B29" s="111"/>
      <c r="C29" s="111"/>
      <c r="D29" s="123">
        <f>SUM(D30)</f>
        <v>0</v>
      </c>
      <c r="E29" s="56"/>
    </row>
    <row r="30" spans="1:5" x14ac:dyDescent="0.15">
      <c r="A30" s="76"/>
      <c r="B30" s="77" t="s">
        <v>89</v>
      </c>
      <c r="C30" s="77"/>
      <c r="D30" s="123">
        <v>0</v>
      </c>
    </row>
    <row r="31" spans="1:5" ht="12" thickBot="1" x14ac:dyDescent="0.2">
      <c r="A31" s="106"/>
      <c r="B31" s="56"/>
      <c r="C31" s="56"/>
      <c r="D31" s="56"/>
    </row>
    <row r="32" spans="1:5" ht="23.25" thickBot="1" x14ac:dyDescent="0.2">
      <c r="A32" s="65" t="s">
        <v>196</v>
      </c>
      <c r="B32" s="65" t="s">
        <v>83</v>
      </c>
      <c r="C32" s="65" t="s">
        <v>84</v>
      </c>
      <c r="D32" s="65" t="s">
        <v>68</v>
      </c>
    </row>
    <row r="33" spans="1:4" ht="15.75" x14ac:dyDescent="0.15">
      <c r="A33" s="110"/>
      <c r="B33" s="111"/>
      <c r="C33" s="111"/>
      <c r="D33" s="123">
        <f>SUM(D34:D38)</f>
        <v>3</v>
      </c>
    </row>
    <row r="34" spans="1:4" ht="15.75" x14ac:dyDescent="0.15">
      <c r="A34" s="115">
        <v>1</v>
      </c>
      <c r="B34" s="84" t="s">
        <v>453</v>
      </c>
      <c r="C34" s="84" t="s">
        <v>454</v>
      </c>
      <c r="D34" s="122">
        <v>3</v>
      </c>
    </row>
    <row r="35" spans="1:4" ht="15.75" x14ac:dyDescent="0.15">
      <c r="A35" s="115"/>
      <c r="B35" s="84"/>
      <c r="C35" s="84"/>
      <c r="D35" s="87"/>
    </row>
    <row r="36" spans="1:4" ht="15.75" x14ac:dyDescent="0.15">
      <c r="A36" s="115"/>
      <c r="B36" s="84"/>
      <c r="C36" s="84"/>
      <c r="D36" s="87"/>
    </row>
    <row r="37" spans="1:4" ht="15.75" x14ac:dyDescent="0.15">
      <c r="A37" s="115"/>
      <c r="B37" s="84"/>
      <c r="C37" s="84"/>
      <c r="D37" s="87"/>
    </row>
    <row r="38" spans="1:4" x14ac:dyDescent="0.15">
      <c r="A38" s="107"/>
    </row>
    <row r="39" spans="1:4" x14ac:dyDescent="0.15">
      <c r="A39" s="107"/>
    </row>
    <row r="40" spans="1:4" x14ac:dyDescent="0.15">
      <c r="A40" s="107"/>
    </row>
    <row r="41" spans="1:4" x14ac:dyDescent="0.15">
      <c r="A41" s="107"/>
    </row>
    <row r="42" spans="1:4" x14ac:dyDescent="0.15">
      <c r="A42" s="107"/>
    </row>
    <row r="43" spans="1:4" x14ac:dyDescent="0.15">
      <c r="A43" s="107"/>
    </row>
    <row r="44" spans="1:4" x14ac:dyDescent="0.15">
      <c r="A44" s="107"/>
    </row>
    <row r="45" spans="1:4" x14ac:dyDescent="0.15">
      <c r="A45" s="107"/>
    </row>
    <row r="46" spans="1:4" x14ac:dyDescent="0.15">
      <c r="A46" s="107"/>
    </row>
    <row r="47" spans="1:4" x14ac:dyDescent="0.15">
      <c r="A47" s="107"/>
    </row>
    <row r="48" spans="1:4" x14ac:dyDescent="0.15">
      <c r="A48" s="107"/>
    </row>
    <row r="49" spans="1:1" x14ac:dyDescent="0.15">
      <c r="A49" s="107"/>
    </row>
    <row r="50" spans="1:1" x14ac:dyDescent="0.15">
      <c r="A50" s="107"/>
    </row>
    <row r="51" spans="1:1" x14ac:dyDescent="0.15">
      <c r="A51" s="107"/>
    </row>
    <row r="52" spans="1:1" x14ac:dyDescent="0.15">
      <c r="A52" s="107"/>
    </row>
    <row r="53" spans="1:1" x14ac:dyDescent="0.15">
      <c r="A53" s="107"/>
    </row>
    <row r="54" spans="1:1" x14ac:dyDescent="0.15">
      <c r="A54" s="107"/>
    </row>
    <row r="55" spans="1:1" x14ac:dyDescent="0.15">
      <c r="A55" s="107"/>
    </row>
    <row r="56" spans="1:1" x14ac:dyDescent="0.15">
      <c r="A56" s="107"/>
    </row>
    <row r="57" spans="1:1" x14ac:dyDescent="0.15">
      <c r="A57" s="107"/>
    </row>
    <row r="58" spans="1:1" x14ac:dyDescent="0.15">
      <c r="A58" s="107"/>
    </row>
    <row r="59" spans="1:1" x14ac:dyDescent="0.15">
      <c r="A59" s="107"/>
    </row>
    <row r="60" spans="1:1" x14ac:dyDescent="0.15">
      <c r="A60" s="107"/>
    </row>
    <row r="61" spans="1:1" x14ac:dyDescent="0.15">
      <c r="A61" s="107"/>
    </row>
    <row r="62" spans="1:1" x14ac:dyDescent="0.15">
      <c r="A62" s="107"/>
    </row>
    <row r="63" spans="1:1" x14ac:dyDescent="0.15">
      <c r="A63" s="107"/>
    </row>
    <row r="64" spans="1:1" x14ac:dyDescent="0.15">
      <c r="A64" s="107"/>
    </row>
    <row r="65" spans="1:1" x14ac:dyDescent="0.15">
      <c r="A65" s="107"/>
    </row>
    <row r="66" spans="1:1" x14ac:dyDescent="0.15">
      <c r="A66" s="107"/>
    </row>
    <row r="67" spans="1:1" x14ac:dyDescent="0.15">
      <c r="A67" s="107"/>
    </row>
    <row r="68" spans="1:1" x14ac:dyDescent="0.15">
      <c r="A68" s="107"/>
    </row>
    <row r="69" spans="1:1" x14ac:dyDescent="0.15">
      <c r="A69" s="107"/>
    </row>
    <row r="70" spans="1:1" x14ac:dyDescent="0.15">
      <c r="A70" s="107"/>
    </row>
    <row r="71" spans="1:1" x14ac:dyDescent="0.15">
      <c r="A71" s="107"/>
    </row>
    <row r="72" spans="1:1" x14ac:dyDescent="0.15">
      <c r="A72" s="107"/>
    </row>
    <row r="73" spans="1:1" x14ac:dyDescent="0.15">
      <c r="A73" s="107"/>
    </row>
  </sheetData>
  <mergeCells count="1">
    <mergeCell ref="A4:C5"/>
  </mergeCells>
  <phoneticPr fontId="1" type="noConversion"/>
  <printOptions horizontalCentered="1"/>
  <pageMargins left="0.75" right="0.75" top="0.7" bottom="0.49" header="0.5" footer="0.31"/>
  <pageSetup paperSize="9" scale="9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view="pageBreakPreview" zoomScaleNormal="100" zoomScaleSheetLayoutView="100" workbookViewId="0">
      <selection activeCell="A2" sqref="A2"/>
    </sheetView>
  </sheetViews>
  <sheetFormatPr defaultRowHeight="11.25" x14ac:dyDescent="0.15"/>
  <cols>
    <col min="1" max="1" width="6.140625" customWidth="1"/>
    <col min="2" max="2" width="63.7109375" customWidth="1"/>
    <col min="3" max="3" width="63.28515625" bestFit="1" customWidth="1"/>
    <col min="4" max="4" width="18.42578125" customWidth="1"/>
    <col min="5" max="5" width="15.140625" customWidth="1"/>
  </cols>
  <sheetData>
    <row r="1" spans="1:6" s="1" customFormat="1" x14ac:dyDescent="0.15">
      <c r="A1" s="53" t="s">
        <v>67</v>
      </c>
      <c r="B1" s="53"/>
    </row>
    <row r="2" spans="1:6" s="1" customFormat="1" x14ac:dyDescent="0.15">
      <c r="A2" s="229" t="s">
        <v>460</v>
      </c>
      <c r="B2" s="53"/>
    </row>
    <row r="3" spans="1:6" s="1" customFormat="1" x14ac:dyDescent="0.15">
      <c r="A3" s="1" t="s">
        <v>189</v>
      </c>
    </row>
    <row r="4" spans="1:6" s="1" customFormat="1" ht="21.2" customHeight="1" x14ac:dyDescent="0.2">
      <c r="A4" s="293" t="s">
        <v>143</v>
      </c>
      <c r="B4" s="293"/>
      <c r="C4" s="293"/>
      <c r="D4" s="68"/>
    </row>
    <row r="5" spans="1:6" s="1" customFormat="1" ht="12.75" x14ac:dyDescent="0.2">
      <c r="A5" s="293"/>
      <c r="B5" s="293"/>
      <c r="C5" s="293"/>
      <c r="D5" s="68"/>
      <c r="E5" s="55"/>
      <c r="F5" s="55"/>
    </row>
    <row r="6" spans="1:6" s="1" customFormat="1" ht="12.75" x14ac:dyDescent="0.2">
      <c r="A6" s="68"/>
      <c r="B6" s="68"/>
      <c r="C6" s="124"/>
      <c r="D6" s="124"/>
      <c r="E6" s="55"/>
      <c r="F6" s="55"/>
    </row>
    <row r="7" spans="1:6" s="1" customFormat="1" ht="12.75" x14ac:dyDescent="0.2">
      <c r="A7" s="76"/>
      <c r="B7" s="77" t="s">
        <v>91</v>
      </c>
      <c r="C7" s="77"/>
      <c r="D7" s="77"/>
      <c r="E7" s="55"/>
      <c r="F7" s="55"/>
    </row>
    <row r="8" spans="1:6" ht="12" thickBot="1" x14ac:dyDescent="0.2">
      <c r="A8" s="106"/>
      <c r="B8" s="56"/>
      <c r="C8" s="56"/>
      <c r="D8" s="56"/>
      <c r="E8" s="56"/>
      <c r="F8" s="56"/>
    </row>
    <row r="9" spans="1:6" ht="23.25" thickBot="1" x14ac:dyDescent="0.2">
      <c r="A9" s="65" t="s">
        <v>196</v>
      </c>
      <c r="B9" s="65" t="s">
        <v>95</v>
      </c>
      <c r="C9" s="65" t="s">
        <v>93</v>
      </c>
      <c r="D9" s="65" t="s">
        <v>94</v>
      </c>
      <c r="E9" s="65" t="s">
        <v>68</v>
      </c>
      <c r="F9" s="56"/>
    </row>
    <row r="10" spans="1:6" ht="15.75" x14ac:dyDescent="0.15">
      <c r="A10" s="110"/>
      <c r="B10" s="111"/>
      <c r="C10" s="111"/>
      <c r="D10" s="139"/>
      <c r="E10" s="123">
        <f>SUM(E11:E12)</f>
        <v>0</v>
      </c>
      <c r="F10" s="56"/>
    </row>
    <row r="11" spans="1:6" ht="15.75" x14ac:dyDescent="0.15">
      <c r="A11" s="115"/>
      <c r="B11" s="84"/>
      <c r="C11" s="84"/>
      <c r="D11" s="85"/>
      <c r="E11" s="85">
        <f>5*D11</f>
        <v>0</v>
      </c>
      <c r="F11" s="56"/>
    </row>
    <row r="12" spans="1:6" ht="15.75" x14ac:dyDescent="0.15">
      <c r="A12" s="115"/>
      <c r="B12" s="84"/>
      <c r="C12" s="84"/>
      <c r="D12" s="84"/>
      <c r="E12" s="85"/>
      <c r="F12" s="56"/>
    </row>
    <row r="13" spans="1:6" x14ac:dyDescent="0.15">
      <c r="A13" s="107"/>
    </row>
    <row r="14" spans="1:6" x14ac:dyDescent="0.15">
      <c r="A14" s="107"/>
    </row>
    <row r="15" spans="1:6" ht="12.75" x14ac:dyDescent="0.2">
      <c r="A15" s="76"/>
      <c r="B15" s="77" t="s">
        <v>92</v>
      </c>
      <c r="C15" s="77"/>
      <c r="D15" s="77"/>
      <c r="E15" s="55"/>
    </row>
    <row r="16" spans="1:6" ht="12" thickBot="1" x14ac:dyDescent="0.2">
      <c r="A16" s="106"/>
      <c r="B16" s="56"/>
      <c r="C16" s="56"/>
      <c r="D16" s="56"/>
      <c r="E16" s="56"/>
    </row>
    <row r="17" spans="1:5" ht="23.25" thickBot="1" x14ac:dyDescent="0.2">
      <c r="A17" s="65" t="s">
        <v>196</v>
      </c>
      <c r="B17" s="65" t="s">
        <v>95</v>
      </c>
      <c r="C17" s="65" t="s">
        <v>93</v>
      </c>
      <c r="D17" s="65" t="s">
        <v>94</v>
      </c>
      <c r="E17" s="65" t="s">
        <v>68</v>
      </c>
    </row>
    <row r="18" spans="1:5" ht="15.75" x14ac:dyDescent="0.15">
      <c r="A18" s="110"/>
      <c r="B18" s="111"/>
      <c r="C18" s="111"/>
      <c r="D18" s="139"/>
      <c r="E18" s="123">
        <f>SUM(E19:E22)</f>
        <v>0</v>
      </c>
    </row>
    <row r="19" spans="1:5" ht="15.75" x14ac:dyDescent="0.15">
      <c r="A19" s="115"/>
      <c r="B19" s="84"/>
      <c r="C19" s="84"/>
      <c r="D19" s="85"/>
      <c r="E19" s="85"/>
    </row>
    <row r="20" spans="1:5" ht="15.75" x14ac:dyDescent="0.15">
      <c r="A20" s="115"/>
      <c r="B20" s="90"/>
      <c r="C20" s="90"/>
      <c r="D20" s="90"/>
      <c r="E20" s="87"/>
    </row>
    <row r="21" spans="1:5" ht="15.75" x14ac:dyDescent="0.15">
      <c r="A21" s="115"/>
      <c r="B21" s="90"/>
      <c r="C21" s="84"/>
      <c r="D21" s="84"/>
      <c r="E21" s="87"/>
    </row>
    <row r="22" spans="1:5" ht="15.75" x14ac:dyDescent="0.15">
      <c r="A22" s="115"/>
      <c r="B22" s="90"/>
      <c r="C22" s="84"/>
      <c r="D22" s="84"/>
      <c r="E22" s="87"/>
    </row>
    <row r="23" spans="1:5" ht="15.75" x14ac:dyDescent="0.15">
      <c r="A23" s="115"/>
      <c r="B23" s="90"/>
      <c r="C23" s="84"/>
      <c r="D23" s="84"/>
      <c r="E23" s="87"/>
    </row>
    <row r="24" spans="1:5" x14ac:dyDescent="0.15">
      <c r="A24" s="107"/>
    </row>
    <row r="25" spans="1:5" x14ac:dyDescent="0.15">
      <c r="A25" s="107"/>
    </row>
    <row r="26" spans="1:5" x14ac:dyDescent="0.15">
      <c r="A26" s="107"/>
    </row>
    <row r="27" spans="1:5" x14ac:dyDescent="0.15">
      <c r="A27" s="107"/>
    </row>
    <row r="28" spans="1:5" x14ac:dyDescent="0.15">
      <c r="A28" s="107"/>
    </row>
    <row r="29" spans="1:5" x14ac:dyDescent="0.15">
      <c r="A29" s="107"/>
    </row>
    <row r="30" spans="1:5" x14ac:dyDescent="0.15">
      <c r="A30" s="107"/>
    </row>
    <row r="31" spans="1:5" x14ac:dyDescent="0.15">
      <c r="A31" s="107"/>
    </row>
    <row r="32" spans="1:5" x14ac:dyDescent="0.15">
      <c r="A32" s="107"/>
    </row>
    <row r="33" spans="1:1" x14ac:dyDescent="0.15">
      <c r="A33" s="107"/>
    </row>
    <row r="34" spans="1:1" x14ac:dyDescent="0.15">
      <c r="A34" s="107"/>
    </row>
    <row r="35" spans="1:1" x14ac:dyDescent="0.15">
      <c r="A35" s="107"/>
    </row>
    <row r="36" spans="1:1" x14ac:dyDescent="0.15">
      <c r="A36" s="107"/>
    </row>
    <row r="37" spans="1:1" x14ac:dyDescent="0.15">
      <c r="A37" s="107"/>
    </row>
    <row r="38" spans="1:1" x14ac:dyDescent="0.15">
      <c r="A38" s="107"/>
    </row>
    <row r="39" spans="1:1" x14ac:dyDescent="0.15">
      <c r="A39" s="107"/>
    </row>
    <row r="40" spans="1:1" x14ac:dyDescent="0.15">
      <c r="A40" s="107"/>
    </row>
    <row r="41" spans="1:1" x14ac:dyDescent="0.15">
      <c r="A41" s="107"/>
    </row>
  </sheetData>
  <mergeCells count="1">
    <mergeCell ref="A4:C5"/>
  </mergeCells>
  <phoneticPr fontId="1" type="noConversion"/>
  <printOptions horizontalCentered="1"/>
  <pageMargins left="0.75" right="0.75" top="0.7" bottom="0.49" header="0.5" footer="0.31"/>
  <pageSetup paperSize="9" scale="89" orientation="landscape" r:id="rId1"/>
  <headerFooter alignWithMargins="0">
    <oddFooter>&amp;LConfirm existenta lucrarilor
Director Departament
Prof. dr. ing. Dan Dubina&amp;RCandidat
Conf. dr. ing. Florea Dinu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view="pageBreakPreview" zoomScale="85" zoomScaleNormal="100" zoomScaleSheetLayoutView="85" workbookViewId="0">
      <selection activeCell="A2" sqref="A2"/>
    </sheetView>
  </sheetViews>
  <sheetFormatPr defaultRowHeight="11.25" x14ac:dyDescent="0.15"/>
  <cols>
    <col min="1" max="1" width="6.140625" customWidth="1"/>
    <col min="2" max="2" width="96" customWidth="1"/>
    <col min="3" max="3" width="15.5703125" customWidth="1"/>
    <col min="4" max="4" width="15.140625" customWidth="1"/>
  </cols>
  <sheetData>
    <row r="1" spans="1:5" s="1" customFormat="1" x14ac:dyDescent="0.15">
      <c r="A1" s="53" t="s">
        <v>67</v>
      </c>
      <c r="B1" s="53"/>
    </row>
    <row r="2" spans="1:5" s="1" customFormat="1" x14ac:dyDescent="0.15">
      <c r="A2" s="229" t="s">
        <v>460</v>
      </c>
      <c r="B2" s="53"/>
    </row>
    <row r="3" spans="1:5" s="1" customFormat="1" x14ac:dyDescent="0.15">
      <c r="A3" s="1" t="s">
        <v>189</v>
      </c>
    </row>
    <row r="4" spans="1:5" s="1" customFormat="1" ht="21.2" customHeight="1" x14ac:dyDescent="0.15">
      <c r="A4" s="293" t="s">
        <v>144</v>
      </c>
      <c r="B4" s="293"/>
      <c r="C4" s="293"/>
    </row>
    <row r="5" spans="1:5" s="1" customFormat="1" ht="12.75" x14ac:dyDescent="0.2">
      <c r="A5" s="293"/>
      <c r="B5" s="293"/>
      <c r="C5" s="293"/>
      <c r="D5" s="55"/>
      <c r="E5" s="55"/>
    </row>
    <row r="6" spans="1:5" s="1" customFormat="1" ht="12.75" x14ac:dyDescent="0.2">
      <c r="A6" s="199" t="s">
        <v>155</v>
      </c>
      <c r="B6" s="77" t="s">
        <v>230</v>
      </c>
      <c r="C6" s="77"/>
      <c r="D6" s="55"/>
      <c r="E6" s="55"/>
    </row>
    <row r="7" spans="1:5" ht="12" thickBot="1" x14ac:dyDescent="0.2">
      <c r="A7" s="106"/>
      <c r="B7" s="56"/>
      <c r="C7" s="56"/>
      <c r="D7" s="56"/>
      <c r="E7" s="56"/>
    </row>
    <row r="8" spans="1:5" ht="23.25" thickBot="1" x14ac:dyDescent="0.2">
      <c r="A8" s="65" t="s">
        <v>196</v>
      </c>
      <c r="B8" s="65" t="s">
        <v>7</v>
      </c>
      <c r="C8" s="65" t="s">
        <v>200</v>
      </c>
      <c r="D8" s="65" t="s">
        <v>68</v>
      </c>
      <c r="E8" s="56"/>
    </row>
    <row r="9" spans="1:5" ht="15.75" x14ac:dyDescent="0.15">
      <c r="A9" s="110"/>
      <c r="B9" s="111"/>
      <c r="C9" s="111"/>
      <c r="D9" s="123">
        <f>SUM(D10:D12)</f>
        <v>0</v>
      </c>
      <c r="E9" s="56"/>
    </row>
    <row r="10" spans="1:5" ht="36" customHeight="1" x14ac:dyDescent="0.15">
      <c r="A10" s="115"/>
      <c r="B10" s="84"/>
      <c r="C10" s="84"/>
      <c r="D10" s="85"/>
      <c r="E10" s="56"/>
    </row>
    <row r="11" spans="1:5" ht="37.5" customHeight="1" x14ac:dyDescent="0.15">
      <c r="A11" s="115"/>
      <c r="B11" s="84"/>
      <c r="C11" s="84"/>
      <c r="D11" s="85"/>
      <c r="E11" s="56"/>
    </row>
    <row r="12" spans="1:5" ht="27" customHeight="1" x14ac:dyDescent="0.15">
      <c r="A12" s="115"/>
      <c r="B12" s="84"/>
      <c r="C12" s="84"/>
      <c r="D12" s="85"/>
      <c r="E12" s="56"/>
    </row>
    <row r="13" spans="1:5" x14ac:dyDescent="0.15">
      <c r="A13" s="107"/>
    </row>
    <row r="14" spans="1:5" ht="12.75" x14ac:dyDescent="0.2">
      <c r="A14" s="199" t="s">
        <v>156</v>
      </c>
      <c r="B14" s="77" t="s">
        <v>160</v>
      </c>
      <c r="C14" s="77"/>
      <c r="D14" s="55"/>
    </row>
    <row r="15" spans="1:5" ht="12" thickBot="1" x14ac:dyDescent="0.2">
      <c r="A15" s="106"/>
      <c r="B15" s="56"/>
      <c r="C15" s="56"/>
      <c r="D15" s="56"/>
    </row>
    <row r="16" spans="1:5" ht="23.25" thickBot="1" x14ac:dyDescent="0.2">
      <c r="A16" s="65" t="s">
        <v>196</v>
      </c>
      <c r="B16" s="65" t="s">
        <v>7</v>
      </c>
      <c r="C16" s="65" t="s">
        <v>200</v>
      </c>
      <c r="D16" s="65" t="s">
        <v>68</v>
      </c>
    </row>
    <row r="17" spans="1:4" ht="15.75" x14ac:dyDescent="0.15">
      <c r="A17" s="110"/>
      <c r="B17" s="111"/>
      <c r="C17" s="111"/>
      <c r="D17" s="123">
        <f>SUM(D18:D22)</f>
        <v>0</v>
      </c>
    </row>
    <row r="18" spans="1:4" ht="15.75" x14ac:dyDescent="0.15">
      <c r="A18" s="115"/>
      <c r="B18" s="84"/>
      <c r="C18" s="84"/>
      <c r="D18" s="85"/>
    </row>
    <row r="19" spans="1:4" ht="15.75" x14ac:dyDescent="0.15">
      <c r="A19" s="115"/>
      <c r="B19" s="84"/>
      <c r="C19" s="84"/>
      <c r="D19" s="85"/>
    </row>
    <row r="20" spans="1:4" ht="15.75" x14ac:dyDescent="0.15">
      <c r="A20" s="115"/>
      <c r="B20" s="84"/>
      <c r="C20" s="84"/>
      <c r="D20" s="85"/>
    </row>
    <row r="21" spans="1:4" ht="15.75" x14ac:dyDescent="0.15">
      <c r="A21" s="115"/>
      <c r="B21" s="84"/>
      <c r="C21" s="84"/>
      <c r="D21" s="85"/>
    </row>
    <row r="22" spans="1:4" ht="15.75" x14ac:dyDescent="0.15">
      <c r="A22" s="115"/>
      <c r="B22" s="84"/>
      <c r="C22" s="84"/>
      <c r="D22" s="85"/>
    </row>
    <row r="23" spans="1:4" ht="15.75" x14ac:dyDescent="0.15">
      <c r="A23" s="115"/>
    </row>
    <row r="24" spans="1:4" ht="15.75" x14ac:dyDescent="0.15">
      <c r="A24" s="115"/>
    </row>
  </sheetData>
  <mergeCells count="1">
    <mergeCell ref="A4:C5"/>
  </mergeCells>
  <phoneticPr fontId="1" type="noConversion"/>
  <printOptions horizontalCentered="1"/>
  <pageMargins left="0.53" right="0.26" top="0.36" bottom="0.49" header="0.34" footer="0.31"/>
  <pageSetup paperSize="9" orientation="landscape" r:id="rId1"/>
  <headerFooter alignWithMargins="0">
    <oddFooter>&amp;LConfirm existenta lucrarilor
Director Departament
Prof. dr. ing. Dan Dubina&amp;RCandidat
Conf. dr. ing. Florea Dinu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topLeftCell="A3" zoomScale="85" zoomScaleNormal="100" zoomScaleSheetLayoutView="85" workbookViewId="0">
      <selection activeCell="B3" sqref="B3"/>
    </sheetView>
  </sheetViews>
  <sheetFormatPr defaultRowHeight="11.25" x14ac:dyDescent="0.15"/>
  <cols>
    <col min="1" max="1" width="6.140625" customWidth="1"/>
    <col min="2" max="2" width="63.7109375" customWidth="1"/>
    <col min="3" max="3" width="63.28515625" bestFit="1" customWidth="1"/>
    <col min="4" max="4" width="15.140625" customWidth="1"/>
  </cols>
  <sheetData>
    <row r="1" spans="1:5" s="1" customFormat="1" x14ac:dyDescent="0.15">
      <c r="A1" s="53" t="s">
        <v>67</v>
      </c>
      <c r="B1" s="53"/>
    </row>
    <row r="2" spans="1:5" s="1" customFormat="1" x14ac:dyDescent="0.15">
      <c r="A2" s="229" t="s">
        <v>460</v>
      </c>
      <c r="B2" s="53"/>
    </row>
    <row r="3" spans="1:5" s="1" customFormat="1" x14ac:dyDescent="0.15">
      <c r="A3" s="1" t="s">
        <v>189</v>
      </c>
    </row>
    <row r="4" spans="1:5" s="1" customFormat="1" ht="21.2" customHeight="1" x14ac:dyDescent="0.15">
      <c r="A4" s="293" t="s">
        <v>231</v>
      </c>
      <c r="B4" s="293"/>
      <c r="C4" s="293"/>
    </row>
    <row r="5" spans="1:5" s="1" customFormat="1" ht="12.75" x14ac:dyDescent="0.2">
      <c r="A5" s="293"/>
      <c r="B5" s="293"/>
      <c r="C5" s="293"/>
      <c r="D5" s="55"/>
      <c r="E5" s="55"/>
    </row>
    <row r="6" spans="1:5" s="1" customFormat="1" ht="12.75" x14ac:dyDescent="0.2">
      <c r="A6" s="68"/>
      <c r="B6" s="68"/>
      <c r="C6" s="68"/>
      <c r="D6" s="55"/>
      <c r="E6" s="55"/>
    </row>
    <row r="7" spans="1:5" s="1" customFormat="1" ht="12.75" x14ac:dyDescent="0.2">
      <c r="A7" s="76"/>
      <c r="B7" s="77" t="s">
        <v>10</v>
      </c>
      <c r="C7" s="77"/>
      <c r="D7" s="55"/>
      <c r="E7" s="55"/>
    </row>
    <row r="8" spans="1:5" s="1" customFormat="1" ht="13.5" thickBot="1" x14ac:dyDescent="0.25">
      <c r="A8" s="106"/>
      <c r="B8" s="56"/>
      <c r="C8" s="56"/>
      <c r="D8" s="56"/>
      <c r="E8" s="55"/>
    </row>
    <row r="9" spans="1:5" s="1" customFormat="1" ht="23.25" thickBot="1" x14ac:dyDescent="0.25">
      <c r="A9" s="65" t="s">
        <v>196</v>
      </c>
      <c r="B9" s="65" t="s">
        <v>30</v>
      </c>
      <c r="C9" s="65" t="s">
        <v>9</v>
      </c>
      <c r="D9" s="65" t="s">
        <v>68</v>
      </c>
      <c r="E9" s="55"/>
    </row>
    <row r="10" spans="1:5" s="1" customFormat="1" ht="15.75" x14ac:dyDescent="0.2">
      <c r="A10" s="115"/>
      <c r="B10" s="84"/>
      <c r="C10" s="84"/>
      <c r="D10" s="85"/>
      <c r="E10" s="55"/>
    </row>
    <row r="11" spans="1:5" s="1" customFormat="1" ht="15.75" x14ac:dyDescent="0.2">
      <c r="A11" s="115"/>
      <c r="B11" s="84"/>
      <c r="C11" s="84"/>
      <c r="D11" s="85"/>
      <c r="E11" s="55"/>
    </row>
    <row r="12" spans="1:5" s="1" customFormat="1" ht="12.75" x14ac:dyDescent="0.2">
      <c r="A12" s="76"/>
      <c r="B12" s="77" t="s">
        <v>31</v>
      </c>
      <c r="C12" s="77"/>
      <c r="D12" s="55"/>
      <c r="E12" s="55"/>
    </row>
    <row r="13" spans="1:5" ht="12" thickBot="1" x14ac:dyDescent="0.2">
      <c r="A13" s="106"/>
      <c r="B13" s="56"/>
      <c r="C13" s="56"/>
      <c r="D13" s="56"/>
      <c r="E13" s="56"/>
    </row>
    <row r="14" spans="1:5" ht="23.25" thickBot="1" x14ac:dyDescent="0.2">
      <c r="A14" s="65" t="s">
        <v>196</v>
      </c>
      <c r="B14" s="65" t="s">
        <v>30</v>
      </c>
      <c r="C14" s="65" t="s">
        <v>8</v>
      </c>
      <c r="D14" s="65" t="s">
        <v>68</v>
      </c>
      <c r="E14" s="56"/>
    </row>
    <row r="15" spans="1:5" ht="15.75" x14ac:dyDescent="0.15">
      <c r="A15" s="110"/>
      <c r="B15" s="111"/>
      <c r="C15" s="111"/>
      <c r="D15" s="123">
        <f>SUM(D16:D20)</f>
        <v>25</v>
      </c>
      <c r="E15" s="56"/>
    </row>
    <row r="16" spans="1:5" ht="15.75" x14ac:dyDescent="0.15">
      <c r="A16" s="115">
        <v>1</v>
      </c>
      <c r="B16" s="84" t="s">
        <v>274</v>
      </c>
      <c r="C16" s="84"/>
      <c r="D16" s="85">
        <v>5</v>
      </c>
      <c r="E16" s="56"/>
    </row>
    <row r="17" spans="1:5" ht="15.75" x14ac:dyDescent="0.15">
      <c r="A17" s="115">
        <v>2</v>
      </c>
      <c r="B17" s="84" t="s">
        <v>275</v>
      </c>
      <c r="C17" s="84"/>
      <c r="D17" s="85">
        <v>5</v>
      </c>
      <c r="E17" s="56"/>
    </row>
    <row r="18" spans="1:5" ht="15.75" x14ac:dyDescent="0.15">
      <c r="A18" s="115">
        <v>3</v>
      </c>
      <c r="B18" s="84" t="s">
        <v>276</v>
      </c>
      <c r="C18" s="84"/>
      <c r="D18" s="85">
        <v>5</v>
      </c>
      <c r="E18" s="56"/>
    </row>
    <row r="19" spans="1:5" ht="15.75" x14ac:dyDescent="0.15">
      <c r="A19" s="115">
        <v>4</v>
      </c>
      <c r="B19" s="84" t="s">
        <v>442</v>
      </c>
      <c r="C19" s="84"/>
      <c r="D19" s="85">
        <v>5</v>
      </c>
      <c r="E19" s="56"/>
    </row>
    <row r="20" spans="1:5" ht="15.75" x14ac:dyDescent="0.15">
      <c r="A20" s="115">
        <v>5</v>
      </c>
      <c r="B20" s="84" t="s">
        <v>443</v>
      </c>
      <c r="C20" s="84"/>
      <c r="D20" s="85">
        <v>5</v>
      </c>
      <c r="E20" s="56"/>
    </row>
    <row r="21" spans="1:5" x14ac:dyDescent="0.15">
      <c r="A21" s="107"/>
    </row>
    <row r="22" spans="1:5" ht="12.75" x14ac:dyDescent="0.2">
      <c r="A22" s="76"/>
      <c r="B22" s="77" t="s">
        <v>32</v>
      </c>
      <c r="C22" s="77"/>
      <c r="D22" s="55"/>
    </row>
    <row r="23" spans="1:5" ht="12" thickBot="1" x14ac:dyDescent="0.2">
      <c r="A23" s="106"/>
      <c r="B23" s="56"/>
      <c r="C23" s="56"/>
      <c r="D23" s="56"/>
    </row>
    <row r="24" spans="1:5" ht="23.25" thickBot="1" x14ac:dyDescent="0.2">
      <c r="A24" s="65" t="s">
        <v>196</v>
      </c>
      <c r="B24" s="65" t="s">
        <v>30</v>
      </c>
      <c r="C24" s="65" t="s">
        <v>8</v>
      </c>
      <c r="D24" s="65" t="s">
        <v>68</v>
      </c>
    </row>
    <row r="25" spans="1:5" ht="15.75" x14ac:dyDescent="0.15">
      <c r="A25" s="110"/>
      <c r="B25" s="111"/>
      <c r="C25" s="111"/>
      <c r="D25" s="123">
        <f>SUM(D26:D28)</f>
        <v>0</v>
      </c>
    </row>
    <row r="26" spans="1:5" ht="30" customHeight="1" x14ac:dyDescent="0.15">
      <c r="A26" s="115"/>
      <c r="B26" s="84"/>
      <c r="C26" s="84"/>
      <c r="D26" s="85"/>
    </row>
    <row r="27" spans="1:5" ht="15.75" x14ac:dyDescent="0.15">
      <c r="A27" s="115"/>
      <c r="B27" s="84"/>
      <c r="C27" s="84"/>
      <c r="D27" s="85"/>
    </row>
    <row r="28" spans="1:5" ht="15.75" x14ac:dyDescent="0.15">
      <c r="A28" s="115"/>
      <c r="B28" s="84"/>
      <c r="C28" s="84"/>
      <c r="D28" s="85"/>
    </row>
    <row r="29" spans="1:5" ht="26.45" customHeight="1" x14ac:dyDescent="0.2">
      <c r="A29" s="76"/>
      <c r="B29" s="77" t="s">
        <v>165</v>
      </c>
      <c r="C29" s="77"/>
      <c r="D29" s="55"/>
    </row>
    <row r="30" spans="1:5" ht="12" thickBot="1" x14ac:dyDescent="0.2">
      <c r="A30" s="106"/>
      <c r="B30" s="56"/>
      <c r="C30" s="56"/>
      <c r="D30" s="56"/>
    </row>
    <row r="31" spans="1:5" ht="23.25" thickBot="1" x14ac:dyDescent="0.2">
      <c r="A31" s="65" t="s">
        <v>196</v>
      </c>
      <c r="B31" s="65" t="s">
        <v>33</v>
      </c>
      <c r="C31" s="65" t="s">
        <v>9</v>
      </c>
      <c r="D31" s="65" t="s">
        <v>68</v>
      </c>
    </row>
    <row r="32" spans="1:5" ht="15.75" x14ac:dyDescent="0.15">
      <c r="A32" s="110"/>
      <c r="B32" s="111"/>
      <c r="C32" s="111"/>
      <c r="D32" s="123">
        <f>SUM(D33:D33)</f>
        <v>0</v>
      </c>
    </row>
    <row r="33" spans="1:4" ht="15.75" x14ac:dyDescent="0.15">
      <c r="A33" s="110"/>
      <c r="B33" s="111"/>
      <c r="C33" s="84"/>
      <c r="D33" s="85"/>
    </row>
    <row r="34" spans="1:4" x14ac:dyDescent="0.15">
      <c r="A34" s="107"/>
    </row>
  </sheetData>
  <mergeCells count="1">
    <mergeCell ref="A4:C5"/>
  </mergeCells>
  <phoneticPr fontId="1" type="noConversion"/>
  <printOptions horizontalCentered="1"/>
  <pageMargins left="0.75" right="0.28000000000000003" top="0.34" bottom="0.77" header="0.5" footer="0.31"/>
  <pageSetup paperSize="9" scale="92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4" sqref="C34"/>
    </sheetView>
  </sheetViews>
  <sheetFormatPr defaultRowHeight="11.25" x14ac:dyDescent="0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view="pageBreakPreview" topLeftCell="A5" zoomScale="85" zoomScaleNormal="100" zoomScaleSheetLayoutView="85" workbookViewId="0">
      <selection activeCell="F5" sqref="F5"/>
    </sheetView>
  </sheetViews>
  <sheetFormatPr defaultRowHeight="11.25" x14ac:dyDescent="0.15"/>
  <cols>
    <col min="1" max="1" width="6.140625" customWidth="1"/>
    <col min="2" max="2" width="32.140625" customWidth="1"/>
    <col min="3" max="3" width="66.85546875" customWidth="1"/>
    <col min="4" max="4" width="22.42578125" bestFit="1" customWidth="1"/>
    <col min="5" max="5" width="15.42578125" customWidth="1"/>
    <col min="6" max="6" width="22.85546875" customWidth="1"/>
    <col min="9" max="9" width="11.85546875" customWidth="1"/>
  </cols>
  <sheetData>
    <row r="1" spans="1:14" s="1" customFormat="1" x14ac:dyDescent="0.15">
      <c r="A1" s="53" t="s">
        <v>67</v>
      </c>
      <c r="B1" s="53"/>
    </row>
    <row r="2" spans="1:14" s="1" customFormat="1" x14ac:dyDescent="0.15">
      <c r="A2" s="229" t="s">
        <v>460</v>
      </c>
      <c r="B2" s="53"/>
    </row>
    <row r="3" spans="1:14" s="1" customFormat="1" x14ac:dyDescent="0.15">
      <c r="A3" s="1" t="s">
        <v>189</v>
      </c>
    </row>
    <row r="4" spans="1:14" s="1" customFormat="1" ht="10.9" customHeight="1" x14ac:dyDescent="0.15"/>
    <row r="5" spans="1:14" s="1" customFormat="1" ht="15" x14ac:dyDescent="0.2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4" s="1" customFormat="1" ht="15" x14ac:dyDescent="0.2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1:14" s="1" customFormat="1" ht="21.2" customHeight="1" x14ac:dyDescent="0.15">
      <c r="A7" s="293" t="s">
        <v>195</v>
      </c>
      <c r="B7" s="293"/>
      <c r="C7" s="293"/>
      <c r="D7" s="293"/>
      <c r="E7" s="293"/>
    </row>
    <row r="8" spans="1:14" s="1" customFormat="1" ht="12.75" x14ac:dyDescent="0.2">
      <c r="A8" s="293"/>
      <c r="B8" s="293"/>
      <c r="C8" s="293"/>
      <c r="D8" s="293"/>
      <c r="E8" s="293"/>
      <c r="F8" s="55"/>
      <c r="G8" s="55"/>
      <c r="H8" s="55"/>
      <c r="I8" s="55"/>
      <c r="J8" s="76"/>
      <c r="K8" s="76"/>
      <c r="L8" s="76"/>
      <c r="M8" s="55"/>
      <c r="N8" s="55"/>
    </row>
    <row r="9" spans="1:14" s="1" customFormat="1" ht="12.75" x14ac:dyDescent="0.2">
      <c r="A9" s="68"/>
      <c r="B9" s="68"/>
      <c r="C9" s="68"/>
      <c r="D9" s="68"/>
      <c r="E9" s="68"/>
      <c r="F9" s="55"/>
      <c r="G9" s="55"/>
      <c r="H9" s="55"/>
      <c r="I9" s="55"/>
      <c r="J9" s="76"/>
      <c r="K9" s="76"/>
      <c r="L9" s="76"/>
      <c r="M9" s="55"/>
      <c r="N9" s="55"/>
    </row>
    <row r="10" spans="1:14" s="1" customFormat="1" ht="12.75" x14ac:dyDescent="0.2">
      <c r="A10" s="294"/>
      <c r="B10" s="294"/>
      <c r="C10" s="77" t="s">
        <v>206</v>
      </c>
      <c r="E10" s="78"/>
      <c r="F10" s="55"/>
      <c r="G10" s="55"/>
      <c r="H10" s="55"/>
      <c r="I10" s="55"/>
      <c r="J10" s="76"/>
      <c r="K10" s="76"/>
      <c r="L10" s="76"/>
      <c r="M10" s="55"/>
      <c r="N10" s="55"/>
    </row>
    <row r="11" spans="1:14" s="1" customFormat="1" ht="12.75" x14ac:dyDescent="0.2">
      <c r="A11" s="294"/>
      <c r="B11" s="294"/>
      <c r="C11" s="77"/>
      <c r="D11" s="77"/>
      <c r="E11" s="78"/>
      <c r="F11" s="55"/>
      <c r="G11" s="55"/>
      <c r="H11" s="55"/>
      <c r="I11" s="55"/>
      <c r="J11" s="76"/>
      <c r="K11" s="76"/>
      <c r="L11" s="76"/>
      <c r="M11" s="55"/>
      <c r="N11" s="55"/>
    </row>
    <row r="12" spans="1:14" s="1" customFormat="1" ht="13.5" thickBot="1" x14ac:dyDescent="0.25">
      <c r="A12" s="76"/>
      <c r="B12" s="76"/>
      <c r="C12" s="77"/>
      <c r="D12" s="77"/>
      <c r="E12" s="78"/>
      <c r="F12" s="55"/>
      <c r="G12" s="55"/>
      <c r="H12" s="55"/>
      <c r="I12" s="55"/>
      <c r="J12" s="76"/>
      <c r="K12" s="76"/>
      <c r="L12" s="76"/>
      <c r="M12" s="55"/>
      <c r="N12" s="55"/>
    </row>
    <row r="13" spans="1:14" s="81" customFormat="1" ht="37.15" customHeight="1" thickBot="1" x14ac:dyDescent="0.2">
      <c r="A13" s="65" t="s">
        <v>196</v>
      </c>
      <c r="B13" s="65" t="s">
        <v>197</v>
      </c>
      <c r="C13" s="65" t="s">
        <v>204</v>
      </c>
      <c r="D13" s="65" t="s">
        <v>209</v>
      </c>
      <c r="E13" s="65" t="s">
        <v>200</v>
      </c>
      <c r="F13" s="65" t="s">
        <v>202</v>
      </c>
      <c r="G13" s="65" t="s">
        <v>205</v>
      </c>
      <c r="H13" s="65" t="s">
        <v>203</v>
      </c>
      <c r="I13" s="65" t="s">
        <v>68</v>
      </c>
      <c r="J13" s="76"/>
      <c r="K13" s="76"/>
      <c r="L13" s="76"/>
      <c r="M13" s="80"/>
      <c r="N13" s="80"/>
    </row>
    <row r="14" spans="1:14" s="81" customFormat="1" ht="18.600000000000001" customHeight="1" x14ac:dyDescent="0.15">
      <c r="A14" s="82"/>
      <c r="B14" s="82"/>
      <c r="C14" s="83"/>
      <c r="D14" s="83"/>
      <c r="E14" s="79"/>
      <c r="F14" s="80"/>
      <c r="H14" s="80"/>
      <c r="I14" s="95">
        <f>SUM(I15:I68)</f>
        <v>66.5</v>
      </c>
      <c r="J14" s="80"/>
      <c r="K14" s="80"/>
      <c r="L14" s="80"/>
      <c r="M14" s="80"/>
      <c r="N14" s="80"/>
    </row>
    <row r="15" spans="1:14" s="81" customFormat="1" ht="31.5" x14ac:dyDescent="0.15">
      <c r="A15" s="66">
        <v>1</v>
      </c>
      <c r="B15" s="84" t="s">
        <v>236</v>
      </c>
      <c r="C15" s="84" t="s">
        <v>237</v>
      </c>
      <c r="D15" s="84" t="s">
        <v>238</v>
      </c>
      <c r="E15" s="85">
        <v>2010</v>
      </c>
      <c r="F15" s="85" t="s">
        <v>239</v>
      </c>
      <c r="G15" s="57">
        <v>123</v>
      </c>
      <c r="H15" s="85">
        <v>1</v>
      </c>
      <c r="I15" s="85">
        <f>G15/(2*H15)</f>
        <v>61.5</v>
      </c>
      <c r="J15" s="80"/>
      <c r="K15" s="80"/>
      <c r="L15" s="80"/>
      <c r="M15" s="80"/>
      <c r="N15" s="80"/>
    </row>
    <row r="16" spans="1:14" s="81" customFormat="1" ht="72" customHeight="1" x14ac:dyDescent="0.15">
      <c r="A16" s="66">
        <v>2</v>
      </c>
      <c r="B16" s="84" t="s">
        <v>244</v>
      </c>
      <c r="C16" s="84" t="s">
        <v>245</v>
      </c>
      <c r="D16" s="84" t="s">
        <v>242</v>
      </c>
      <c r="E16" s="85">
        <v>2014</v>
      </c>
      <c r="F16" s="85" t="s">
        <v>243</v>
      </c>
      <c r="G16" s="57">
        <v>10</v>
      </c>
      <c r="H16" s="85">
        <v>2</v>
      </c>
      <c r="I16" s="87">
        <f>G16/(2*H16)</f>
        <v>2.5</v>
      </c>
      <c r="J16" s="80"/>
      <c r="K16" s="80"/>
      <c r="L16" s="80"/>
      <c r="M16" s="80"/>
      <c r="N16" s="80"/>
    </row>
    <row r="17" spans="1:14" s="81" customFormat="1" ht="72" customHeight="1" x14ac:dyDescent="0.15">
      <c r="A17" s="66">
        <v>3</v>
      </c>
      <c r="B17" s="84" t="s">
        <v>240</v>
      </c>
      <c r="C17" s="84" t="s">
        <v>241</v>
      </c>
      <c r="D17" s="84" t="s">
        <v>242</v>
      </c>
      <c r="E17" s="85">
        <v>2014</v>
      </c>
      <c r="F17" s="85" t="s">
        <v>243</v>
      </c>
      <c r="G17" s="57">
        <v>10</v>
      </c>
      <c r="H17" s="85">
        <v>2</v>
      </c>
      <c r="I17" s="87">
        <f>G17/(2*H17)</f>
        <v>2.5</v>
      </c>
      <c r="J17" s="80"/>
      <c r="K17" s="80"/>
      <c r="L17" s="80"/>
      <c r="M17" s="80"/>
      <c r="N17" s="80"/>
    </row>
    <row r="18" spans="1:14" s="81" customFormat="1" ht="81" customHeight="1" x14ac:dyDescent="0.15">
      <c r="I18" s="80"/>
      <c r="J18" s="80"/>
      <c r="K18" s="80"/>
      <c r="L18" s="80"/>
      <c r="M18" s="80"/>
      <c r="N18" s="80"/>
    </row>
    <row r="19" spans="1:14" s="81" customFormat="1" ht="72" customHeight="1" x14ac:dyDescent="0.15">
      <c r="A19"/>
      <c r="B19"/>
      <c r="C19"/>
      <c r="D19"/>
      <c r="E19"/>
      <c r="F19"/>
      <c r="G19"/>
      <c r="H19"/>
      <c r="I19"/>
      <c r="J19" s="80"/>
      <c r="K19" s="80"/>
      <c r="L19" s="80"/>
      <c r="M19" s="80"/>
    </row>
    <row r="31" spans="1:14" x14ac:dyDescent="0.15">
      <c r="C31">
        <v>0</v>
      </c>
    </row>
  </sheetData>
  <mergeCells count="3">
    <mergeCell ref="A7:E8"/>
    <mergeCell ref="A10:A11"/>
    <mergeCell ref="B10:B11"/>
  </mergeCells>
  <phoneticPr fontId="1" type="noConversion"/>
  <printOptions horizontalCentered="1"/>
  <pageMargins left="0.45" right="0.18" top="0.7" bottom="0.31" header="0.5" footer="0.31"/>
  <pageSetup paperSize="9" scale="82" orientation="landscape" r:id="rId1"/>
  <headerFooter alignWithMargins="0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view="pageBreakPreview" topLeftCell="A9" zoomScaleNormal="100" zoomScaleSheetLayoutView="100" workbookViewId="0">
      <selection activeCell="G14" sqref="G14"/>
    </sheetView>
  </sheetViews>
  <sheetFormatPr defaultRowHeight="11.25" x14ac:dyDescent="0.15"/>
  <cols>
    <col min="1" max="1" width="6.140625" customWidth="1"/>
    <col min="2" max="2" width="32.140625" customWidth="1"/>
    <col min="3" max="3" width="63.28515625" bestFit="1" customWidth="1"/>
    <col min="4" max="4" width="17.85546875" bestFit="1" customWidth="1"/>
    <col min="5" max="5" width="15.42578125" customWidth="1"/>
    <col min="6" max="6" width="8.28515625" customWidth="1"/>
    <col min="9" max="9" width="11.85546875" customWidth="1"/>
  </cols>
  <sheetData>
    <row r="1" spans="1:14" s="1" customFormat="1" x14ac:dyDescent="0.15">
      <c r="A1" s="53" t="s">
        <v>67</v>
      </c>
      <c r="B1" s="53"/>
    </row>
    <row r="2" spans="1:14" s="1" customFormat="1" x14ac:dyDescent="0.15">
      <c r="A2" s="229" t="s">
        <v>460</v>
      </c>
      <c r="B2" s="53"/>
    </row>
    <row r="3" spans="1:14" s="1" customFormat="1" x14ac:dyDescent="0.15">
      <c r="A3" s="1" t="s">
        <v>189</v>
      </c>
    </row>
    <row r="4" spans="1:14" s="1" customFormat="1" ht="10.9" customHeight="1" x14ac:dyDescent="0.15"/>
    <row r="5" spans="1:14" s="1" customFormat="1" ht="15" x14ac:dyDescent="0.2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4" s="1" customFormat="1" ht="15" x14ac:dyDescent="0.2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1:14" s="1" customFormat="1" ht="21.2" customHeight="1" x14ac:dyDescent="0.15">
      <c r="A7" s="293" t="s">
        <v>195</v>
      </c>
      <c r="B7" s="293"/>
      <c r="C7" s="293"/>
      <c r="D7" s="293"/>
      <c r="E7" s="293"/>
    </row>
    <row r="8" spans="1:14" s="1" customFormat="1" ht="12.75" x14ac:dyDescent="0.2">
      <c r="A8" s="293"/>
      <c r="B8" s="293"/>
      <c r="C8" s="293"/>
      <c r="D8" s="293"/>
      <c r="E8" s="293"/>
      <c r="F8" s="55"/>
      <c r="G8" s="55"/>
      <c r="H8" s="55"/>
      <c r="I8" s="55"/>
      <c r="J8" s="76"/>
      <c r="K8" s="76"/>
      <c r="L8" s="76"/>
      <c r="M8" s="55"/>
      <c r="N8" s="55"/>
    </row>
    <row r="9" spans="1:14" s="1" customFormat="1" ht="12.75" x14ac:dyDescent="0.2">
      <c r="A9" s="68"/>
      <c r="B9" s="68"/>
      <c r="C9" s="68"/>
      <c r="D9" s="68"/>
      <c r="E9" s="68"/>
      <c r="F9" s="55"/>
      <c r="G9" s="55"/>
      <c r="H9" s="55"/>
      <c r="I9" s="55"/>
      <c r="J9" s="76"/>
      <c r="K9" s="76"/>
      <c r="L9" s="76"/>
      <c r="M9" s="55"/>
      <c r="N9" s="55"/>
    </row>
    <row r="10" spans="1:14" s="1" customFormat="1" ht="12.75" x14ac:dyDescent="0.2">
      <c r="A10" s="294"/>
      <c r="B10" s="294"/>
      <c r="C10" s="295" t="s">
        <v>174</v>
      </c>
      <c r="D10" s="77" t="s">
        <v>207</v>
      </c>
      <c r="F10" s="55"/>
      <c r="G10" s="55"/>
      <c r="H10" s="55"/>
      <c r="I10" s="55"/>
      <c r="J10" s="76"/>
      <c r="K10" s="76"/>
      <c r="L10" s="76"/>
      <c r="M10" s="55"/>
      <c r="N10" s="55"/>
    </row>
    <row r="11" spans="1:14" s="1" customFormat="1" ht="13.5" thickBot="1" x14ac:dyDescent="0.25">
      <c r="A11" s="294"/>
      <c r="B11" s="294"/>
      <c r="C11" s="295"/>
      <c r="D11" s="77"/>
      <c r="E11" s="78"/>
      <c r="F11" s="55"/>
      <c r="G11" s="55"/>
      <c r="H11" s="55"/>
      <c r="I11" s="55"/>
      <c r="J11" s="76"/>
      <c r="K11" s="76"/>
      <c r="L11" s="76"/>
      <c r="M11" s="55"/>
      <c r="N11" s="55"/>
    </row>
    <row r="12" spans="1:14" s="81" customFormat="1" ht="37.15" customHeight="1" thickBot="1" x14ac:dyDescent="0.2">
      <c r="A12" s="65" t="s">
        <v>196</v>
      </c>
      <c r="B12" s="65" t="s">
        <v>197</v>
      </c>
      <c r="C12" s="65" t="s">
        <v>204</v>
      </c>
      <c r="D12" s="65" t="s">
        <v>208</v>
      </c>
      <c r="E12" s="65" t="s">
        <v>202</v>
      </c>
      <c r="F12" s="65" t="s">
        <v>200</v>
      </c>
      <c r="G12" s="65" t="s">
        <v>205</v>
      </c>
      <c r="H12" s="65" t="s">
        <v>203</v>
      </c>
      <c r="I12" s="65" t="s">
        <v>68</v>
      </c>
      <c r="J12" s="76"/>
      <c r="K12" s="76"/>
      <c r="L12" s="76"/>
      <c r="M12" s="80"/>
      <c r="N12" s="80"/>
    </row>
    <row r="13" spans="1:14" s="81" customFormat="1" ht="18.600000000000001" customHeight="1" x14ac:dyDescent="0.15">
      <c r="A13" s="82"/>
      <c r="B13" s="82"/>
      <c r="C13" s="83"/>
      <c r="D13" s="83"/>
      <c r="E13" s="79"/>
      <c r="F13" s="80"/>
      <c r="H13" s="80"/>
      <c r="I13" s="94">
        <f>SUM(I14:I100)</f>
        <v>40</v>
      </c>
      <c r="J13" s="80"/>
      <c r="K13" s="80"/>
      <c r="L13" s="80"/>
      <c r="M13" s="80"/>
      <c r="N13" s="80"/>
    </row>
    <row r="14" spans="1:14" s="81" customFormat="1" ht="53.25" customHeight="1" x14ac:dyDescent="0.15">
      <c r="A14" s="98">
        <v>1</v>
      </c>
      <c r="B14" s="150" t="s">
        <v>236</v>
      </c>
      <c r="C14" s="84" t="s">
        <v>313</v>
      </c>
      <c r="D14" s="90" t="s">
        <v>247</v>
      </c>
      <c r="E14" s="85" t="s">
        <v>461</v>
      </c>
      <c r="F14" s="92">
        <v>2015</v>
      </c>
      <c r="G14" s="92">
        <v>200</v>
      </c>
      <c r="H14" s="85">
        <v>1</v>
      </c>
      <c r="I14" s="85">
        <f>G14/(5*H14)</f>
        <v>40</v>
      </c>
      <c r="J14" s="80"/>
      <c r="K14" s="80"/>
      <c r="L14" s="80"/>
      <c r="M14" s="80"/>
      <c r="N14" s="80"/>
    </row>
    <row r="15" spans="1:14" s="81" customFormat="1" ht="53.25" customHeight="1" x14ac:dyDescent="0.15">
      <c r="A15" s="80"/>
      <c r="B15" s="80"/>
      <c r="C15" s="80"/>
      <c r="D15" s="80"/>
      <c r="E15" s="80"/>
    </row>
    <row r="16" spans="1:14" s="81" customFormat="1" ht="53.25" customHeight="1" x14ac:dyDescent="0.15">
      <c r="A16" s="80"/>
      <c r="B16" s="80"/>
      <c r="C16" s="80"/>
      <c r="D16" s="80"/>
      <c r="E16" s="80"/>
    </row>
    <row r="17" spans="1:14" s="81" customFormat="1" ht="53.25" customHeight="1" x14ac:dyDescent="0.15">
      <c r="A17" s="80"/>
      <c r="B17" s="80"/>
      <c r="C17" s="80"/>
      <c r="D17" s="80"/>
      <c r="E17" s="80"/>
    </row>
    <row r="18" spans="1:14" s="81" customFormat="1" ht="18" customHeight="1" x14ac:dyDescent="0.15">
      <c r="A18" s="99"/>
      <c r="B18" s="82"/>
      <c r="C18" s="83"/>
      <c r="D18" s="83"/>
      <c r="E18" s="79"/>
      <c r="F18" s="80"/>
      <c r="G18" s="80"/>
      <c r="H18" s="80"/>
      <c r="I18" s="80"/>
      <c r="J18" s="80"/>
      <c r="K18" s="80"/>
      <c r="L18" s="80"/>
      <c r="M18" s="80"/>
      <c r="N18" s="80"/>
    </row>
    <row r="19" spans="1:14" s="81" customFormat="1" ht="19.149999999999999" customHeight="1" x14ac:dyDescent="0.15">
      <c r="A19" s="99"/>
      <c r="B19" s="82"/>
      <c r="C19" s="83"/>
      <c r="D19" s="83"/>
      <c r="E19" s="79"/>
      <c r="F19" s="80"/>
      <c r="G19" s="80"/>
      <c r="H19" s="80"/>
      <c r="I19" s="80"/>
      <c r="J19" s="80"/>
      <c r="K19" s="80"/>
      <c r="L19" s="80"/>
      <c r="M19" s="80"/>
      <c r="N19" s="80"/>
    </row>
    <row r="20" spans="1:14" x14ac:dyDescent="0.15">
      <c r="A20" s="100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</row>
    <row r="21" spans="1:14" x14ac:dyDescent="0.15">
      <c r="A21" s="100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1:14" x14ac:dyDescent="0.15">
      <c r="A22" s="100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spans="1:14" x14ac:dyDescent="0.15">
      <c r="A23" s="100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</row>
    <row r="24" spans="1:14" x14ac:dyDescent="0.15">
      <c r="A24" s="100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</row>
    <row r="25" spans="1:14" x14ac:dyDescent="0.15">
      <c r="A25" s="100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</row>
    <row r="26" spans="1:14" x14ac:dyDescent="0.15">
      <c r="A26" s="100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</row>
    <row r="27" spans="1:14" x14ac:dyDescent="0.15">
      <c r="A27" s="100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</row>
    <row r="28" spans="1:14" x14ac:dyDescent="0.15">
      <c r="A28" s="100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</row>
    <row r="29" spans="1:14" x14ac:dyDescent="0.15">
      <c r="A29" s="100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</row>
    <row r="30" spans="1:14" x14ac:dyDescent="0.15">
      <c r="A30" s="100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</row>
    <row r="31" spans="1:14" x14ac:dyDescent="0.15">
      <c r="A31" s="100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</row>
    <row r="32" spans="1:14" x14ac:dyDescent="0.15">
      <c r="A32" s="100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</row>
    <row r="33" spans="1:14" x14ac:dyDescent="0.15">
      <c r="A33" s="100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</row>
    <row r="34" spans="1:14" x14ac:dyDescent="0.15">
      <c r="A34" s="100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</row>
    <row r="35" spans="1:14" x14ac:dyDescent="0.15">
      <c r="A35" s="100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</row>
    <row r="36" spans="1:14" x14ac:dyDescent="0.15">
      <c r="A36" s="100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</row>
    <row r="37" spans="1:14" x14ac:dyDescent="0.15">
      <c r="A37" s="100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</row>
    <row r="38" spans="1:14" x14ac:dyDescent="0.15">
      <c r="A38" s="100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</row>
    <row r="39" spans="1:14" x14ac:dyDescent="0.15">
      <c r="A39" s="100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</row>
    <row r="40" spans="1:14" x14ac:dyDescent="0.15">
      <c r="A40" s="100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</row>
    <row r="41" spans="1:14" x14ac:dyDescent="0.15">
      <c r="A41" s="100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</row>
    <row r="42" spans="1:14" x14ac:dyDescent="0.15">
      <c r="A42" s="100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</row>
    <row r="43" spans="1:14" x14ac:dyDescent="0.15">
      <c r="A43" s="100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</row>
    <row r="44" spans="1:14" x14ac:dyDescent="0.15">
      <c r="A44" s="100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</row>
    <row r="45" spans="1:14" x14ac:dyDescent="0.15">
      <c r="A45" s="100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</row>
    <row r="46" spans="1:14" x14ac:dyDescent="0.15">
      <c r="A46" s="100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</row>
    <row r="47" spans="1:14" x14ac:dyDescent="0.15">
      <c r="A47" s="101"/>
    </row>
    <row r="48" spans="1:14" x14ac:dyDescent="0.15">
      <c r="A48" s="101"/>
    </row>
    <row r="49" spans="1:1" x14ac:dyDescent="0.15">
      <c r="A49" s="101"/>
    </row>
    <row r="50" spans="1:1" x14ac:dyDescent="0.15">
      <c r="A50" s="101"/>
    </row>
    <row r="51" spans="1:1" x14ac:dyDescent="0.15">
      <c r="A51" s="101"/>
    </row>
    <row r="52" spans="1:1" x14ac:dyDescent="0.15">
      <c r="A52" s="101"/>
    </row>
    <row r="53" spans="1:1" x14ac:dyDescent="0.15">
      <c r="A53" s="101"/>
    </row>
    <row r="54" spans="1:1" x14ac:dyDescent="0.15">
      <c r="A54" s="101"/>
    </row>
    <row r="55" spans="1:1" x14ac:dyDescent="0.15">
      <c r="A55" s="101"/>
    </row>
    <row r="56" spans="1:1" x14ac:dyDescent="0.15">
      <c r="A56" s="101"/>
    </row>
    <row r="57" spans="1:1" x14ac:dyDescent="0.15">
      <c r="A57" s="101"/>
    </row>
    <row r="58" spans="1:1" x14ac:dyDescent="0.15">
      <c r="A58" s="101"/>
    </row>
    <row r="59" spans="1:1" x14ac:dyDescent="0.15">
      <c r="A59" s="101"/>
    </row>
    <row r="60" spans="1:1" x14ac:dyDescent="0.15">
      <c r="A60" s="101"/>
    </row>
    <row r="61" spans="1:1" x14ac:dyDescent="0.15">
      <c r="A61" s="101"/>
    </row>
    <row r="62" spans="1:1" x14ac:dyDescent="0.15">
      <c r="A62" s="101"/>
    </row>
    <row r="63" spans="1:1" x14ac:dyDescent="0.15">
      <c r="A63" s="101"/>
    </row>
    <row r="64" spans="1:1" x14ac:dyDescent="0.15">
      <c r="A64" s="101"/>
    </row>
    <row r="65" spans="1:1" x14ac:dyDescent="0.15">
      <c r="A65" s="101"/>
    </row>
    <row r="66" spans="1:1" x14ac:dyDescent="0.15">
      <c r="A66" s="101"/>
    </row>
    <row r="67" spans="1:1" x14ac:dyDescent="0.15">
      <c r="A67" s="101"/>
    </row>
    <row r="68" spans="1:1" x14ac:dyDescent="0.15">
      <c r="A68" s="101"/>
    </row>
    <row r="69" spans="1:1" x14ac:dyDescent="0.15">
      <c r="A69" s="101"/>
    </row>
    <row r="70" spans="1:1" x14ac:dyDescent="0.15">
      <c r="A70" s="101"/>
    </row>
    <row r="71" spans="1:1" x14ac:dyDescent="0.15">
      <c r="A71" s="101"/>
    </row>
    <row r="72" spans="1:1" x14ac:dyDescent="0.15">
      <c r="A72" s="101"/>
    </row>
    <row r="73" spans="1:1" x14ac:dyDescent="0.15">
      <c r="A73" s="101"/>
    </row>
    <row r="74" spans="1:1" x14ac:dyDescent="0.15">
      <c r="A74" s="101"/>
    </row>
    <row r="75" spans="1:1" x14ac:dyDescent="0.15">
      <c r="A75" s="101"/>
    </row>
    <row r="76" spans="1:1" x14ac:dyDescent="0.15">
      <c r="A76" s="101"/>
    </row>
    <row r="77" spans="1:1" x14ac:dyDescent="0.15">
      <c r="A77" s="101"/>
    </row>
    <row r="78" spans="1:1" x14ac:dyDescent="0.15">
      <c r="A78" s="101"/>
    </row>
    <row r="79" spans="1:1" x14ac:dyDescent="0.15">
      <c r="A79" s="101"/>
    </row>
    <row r="80" spans="1:1" x14ac:dyDescent="0.15">
      <c r="A80" s="101"/>
    </row>
    <row r="81" spans="1:1" x14ac:dyDescent="0.15">
      <c r="A81" s="101"/>
    </row>
    <row r="82" spans="1:1" x14ac:dyDescent="0.15">
      <c r="A82" s="101"/>
    </row>
    <row r="83" spans="1:1" x14ac:dyDescent="0.15">
      <c r="A83" s="101"/>
    </row>
    <row r="84" spans="1:1" x14ac:dyDescent="0.15">
      <c r="A84" s="101"/>
    </row>
    <row r="85" spans="1:1" x14ac:dyDescent="0.15">
      <c r="A85" s="101"/>
    </row>
    <row r="86" spans="1:1" x14ac:dyDescent="0.15">
      <c r="A86" s="101"/>
    </row>
    <row r="87" spans="1:1" x14ac:dyDescent="0.15">
      <c r="A87" s="101"/>
    </row>
    <row r="88" spans="1:1" x14ac:dyDescent="0.15">
      <c r="A88" s="101"/>
    </row>
    <row r="89" spans="1:1" x14ac:dyDescent="0.15">
      <c r="A89" s="101"/>
    </row>
    <row r="90" spans="1:1" x14ac:dyDescent="0.15">
      <c r="A90" s="101"/>
    </row>
    <row r="91" spans="1:1" x14ac:dyDescent="0.15">
      <c r="A91" s="101"/>
    </row>
    <row r="92" spans="1:1" x14ac:dyDescent="0.15">
      <c r="A92" s="101"/>
    </row>
    <row r="93" spans="1:1" x14ac:dyDescent="0.15">
      <c r="A93" s="101"/>
    </row>
    <row r="94" spans="1:1" x14ac:dyDescent="0.15">
      <c r="A94" s="101"/>
    </row>
    <row r="95" spans="1:1" x14ac:dyDescent="0.15">
      <c r="A95" s="101"/>
    </row>
    <row r="96" spans="1:1" x14ac:dyDescent="0.15">
      <c r="A96" s="101"/>
    </row>
    <row r="97" spans="1:1" x14ac:dyDescent="0.15">
      <c r="A97" s="101"/>
    </row>
    <row r="98" spans="1:1" x14ac:dyDescent="0.15">
      <c r="A98" s="101"/>
    </row>
    <row r="99" spans="1:1" x14ac:dyDescent="0.15">
      <c r="A99" s="101"/>
    </row>
    <row r="100" spans="1:1" x14ac:dyDescent="0.15">
      <c r="A100" s="101"/>
    </row>
  </sheetData>
  <mergeCells count="4">
    <mergeCell ref="A7:E8"/>
    <mergeCell ref="A10:A11"/>
    <mergeCell ref="B10:B11"/>
    <mergeCell ref="C10:C11"/>
  </mergeCells>
  <phoneticPr fontId="1" type="noConversion"/>
  <printOptions horizontalCentered="1"/>
  <pageMargins left="0.74803149606299202" right="0.43" top="0.70866141732283505" bottom="0.47244094488188998" header="0.511811023622047" footer="0.31496062992126"/>
  <pageSetup paperSize="9" scale="8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view="pageBreakPreview" zoomScale="80" zoomScaleNormal="100" zoomScaleSheetLayoutView="80" workbookViewId="0">
      <selection activeCell="A2" sqref="A2"/>
    </sheetView>
  </sheetViews>
  <sheetFormatPr defaultRowHeight="11.25" x14ac:dyDescent="0.15"/>
  <cols>
    <col min="1" max="1" width="6.140625" customWidth="1"/>
    <col min="2" max="2" width="32.140625" customWidth="1"/>
    <col min="3" max="3" width="66.85546875" customWidth="1"/>
    <col min="4" max="4" width="22.42578125" bestFit="1" customWidth="1"/>
    <col min="5" max="5" width="15.42578125" customWidth="1"/>
    <col min="6" max="6" width="22.85546875" customWidth="1"/>
    <col min="9" max="9" width="11.85546875" customWidth="1"/>
  </cols>
  <sheetData>
    <row r="1" spans="1:14" s="1" customFormat="1" x14ac:dyDescent="0.15">
      <c r="A1" s="53" t="s">
        <v>67</v>
      </c>
      <c r="B1" s="53"/>
    </row>
    <row r="2" spans="1:14" s="1" customFormat="1" x14ac:dyDescent="0.15">
      <c r="A2" s="229" t="s">
        <v>460</v>
      </c>
      <c r="B2" s="53"/>
    </row>
    <row r="3" spans="1:14" s="1" customFormat="1" x14ac:dyDescent="0.15">
      <c r="A3" s="1" t="s">
        <v>189</v>
      </c>
    </row>
    <row r="4" spans="1:14" s="1" customFormat="1" ht="10.9" customHeight="1" x14ac:dyDescent="0.15"/>
    <row r="5" spans="1:14" s="1" customFormat="1" ht="15" x14ac:dyDescent="0.2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4" s="1" customFormat="1" ht="15" x14ac:dyDescent="0.2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1:14" s="1" customFormat="1" ht="21.2" customHeight="1" x14ac:dyDescent="0.15">
      <c r="A7" s="293" t="s">
        <v>195</v>
      </c>
      <c r="B7" s="293"/>
      <c r="C7" s="293"/>
      <c r="D7" s="293"/>
      <c r="E7" s="293"/>
    </row>
    <row r="8" spans="1:14" s="1" customFormat="1" ht="12.75" x14ac:dyDescent="0.2">
      <c r="A8" s="293"/>
      <c r="B8" s="293"/>
      <c r="C8" s="293"/>
      <c r="D8" s="293"/>
      <c r="E8" s="293"/>
      <c r="F8" s="55"/>
      <c r="G8" s="55"/>
      <c r="H8" s="55"/>
      <c r="I8" s="55"/>
      <c r="J8" s="76"/>
      <c r="K8" s="76"/>
      <c r="L8" s="76"/>
      <c r="M8" s="55"/>
      <c r="N8" s="55"/>
    </row>
    <row r="9" spans="1:14" s="1" customFormat="1" ht="12.75" x14ac:dyDescent="0.2">
      <c r="A9" s="68"/>
      <c r="B9" s="68"/>
      <c r="C9" s="124" t="s">
        <v>69</v>
      </c>
      <c r="D9" s="68"/>
      <c r="E9" s="68"/>
      <c r="F9" s="55"/>
      <c r="G9" s="55"/>
      <c r="H9" s="55"/>
      <c r="I9" s="55"/>
      <c r="J9" s="76"/>
      <c r="K9" s="76"/>
      <c r="L9" s="76"/>
      <c r="M9" s="55"/>
      <c r="N9" s="55"/>
    </row>
    <row r="10" spans="1:14" s="1" customFormat="1" ht="12.75" x14ac:dyDescent="0.2">
      <c r="A10" s="294"/>
      <c r="B10" s="294"/>
      <c r="C10" s="77" t="s">
        <v>210</v>
      </c>
      <c r="E10" s="78"/>
      <c r="F10" s="55"/>
      <c r="G10" s="55"/>
      <c r="H10" s="55"/>
      <c r="I10" s="55"/>
      <c r="J10" s="76"/>
      <c r="K10" s="76"/>
      <c r="L10" s="76"/>
      <c r="M10" s="55"/>
      <c r="N10" s="55"/>
    </row>
    <row r="11" spans="1:14" s="1" customFormat="1" ht="12.75" x14ac:dyDescent="0.2">
      <c r="A11" s="294"/>
      <c r="B11" s="294"/>
      <c r="C11" s="77"/>
      <c r="D11" s="77"/>
      <c r="E11" s="78"/>
      <c r="F11" s="55"/>
      <c r="G11" s="55"/>
      <c r="H11" s="55"/>
      <c r="I11" s="55"/>
      <c r="J11" s="76"/>
      <c r="K11" s="76"/>
      <c r="L11" s="76"/>
      <c r="M11" s="55"/>
      <c r="N11" s="55"/>
    </row>
    <row r="12" spans="1:14" s="1" customFormat="1" ht="13.5" thickBot="1" x14ac:dyDescent="0.25">
      <c r="A12" s="76"/>
      <c r="B12" s="76"/>
      <c r="C12" s="77"/>
      <c r="D12" s="77"/>
      <c r="E12" s="78"/>
      <c r="F12" s="55"/>
      <c r="G12" s="55"/>
      <c r="H12" s="55"/>
      <c r="I12" s="55"/>
      <c r="J12" s="76"/>
      <c r="K12" s="76"/>
      <c r="L12" s="76"/>
      <c r="M12" s="55"/>
      <c r="N12" s="55"/>
    </row>
    <row r="13" spans="1:14" s="81" customFormat="1" ht="37.15" customHeight="1" thickBot="1" x14ac:dyDescent="0.2">
      <c r="A13" s="65" t="s">
        <v>196</v>
      </c>
      <c r="B13" s="65" t="s">
        <v>211</v>
      </c>
      <c r="C13" s="65" t="s">
        <v>204</v>
      </c>
      <c r="D13" s="65" t="s">
        <v>209</v>
      </c>
      <c r="E13" s="65" t="s">
        <v>200</v>
      </c>
      <c r="F13" s="65" t="s">
        <v>202</v>
      </c>
      <c r="G13" s="65" t="s">
        <v>205</v>
      </c>
      <c r="H13" s="65" t="s">
        <v>212</v>
      </c>
      <c r="I13" s="65" t="s">
        <v>68</v>
      </c>
      <c r="J13" s="76"/>
      <c r="K13" s="76"/>
      <c r="L13" s="76"/>
      <c r="M13" s="80"/>
      <c r="N13" s="80"/>
    </row>
    <row r="14" spans="1:14" s="81" customFormat="1" ht="18.600000000000001" customHeight="1" x14ac:dyDescent="0.15">
      <c r="A14" s="82"/>
      <c r="B14" s="82"/>
      <c r="C14" s="83"/>
      <c r="D14" s="83"/>
      <c r="E14" s="79"/>
      <c r="F14" s="80"/>
      <c r="H14" s="80"/>
      <c r="I14" s="95">
        <f>SUM(I15:I101)</f>
        <v>0</v>
      </c>
      <c r="J14" s="80"/>
      <c r="K14" s="80"/>
      <c r="L14" s="80"/>
      <c r="M14" s="80"/>
      <c r="N14" s="80"/>
    </row>
    <row r="15" spans="1:14" s="81" customFormat="1" ht="124.15" customHeight="1" x14ac:dyDescent="0.15">
      <c r="A15" s="66" t="s">
        <v>37</v>
      </c>
      <c r="B15" s="84" t="s">
        <v>37</v>
      </c>
      <c r="C15" s="84" t="s">
        <v>37</v>
      </c>
      <c r="D15" s="84" t="s">
        <v>37</v>
      </c>
      <c r="E15" s="85" t="s">
        <v>37</v>
      </c>
      <c r="F15" s="85" t="s">
        <v>37</v>
      </c>
      <c r="G15" s="85" t="s">
        <v>37</v>
      </c>
      <c r="H15" s="85" t="s">
        <v>37</v>
      </c>
      <c r="I15" s="87" t="s">
        <v>37</v>
      </c>
      <c r="J15" s="80"/>
      <c r="K15" s="80"/>
      <c r="L15" s="80"/>
      <c r="M15" s="80"/>
      <c r="N15" s="80"/>
    </row>
    <row r="16" spans="1:14" s="81" customFormat="1" ht="117.6" customHeight="1" x14ac:dyDescent="0.15">
      <c r="A16" s="66" t="s">
        <v>37</v>
      </c>
      <c r="B16" s="84" t="s">
        <v>37</v>
      </c>
      <c r="C16" s="84" t="s">
        <v>37</v>
      </c>
      <c r="D16" s="84" t="s">
        <v>37</v>
      </c>
      <c r="E16" s="85" t="s">
        <v>37</v>
      </c>
      <c r="F16" s="85" t="s">
        <v>37</v>
      </c>
      <c r="G16" s="57" t="s">
        <v>37</v>
      </c>
      <c r="H16" s="85" t="s">
        <v>37</v>
      </c>
      <c r="I16" s="87" t="s">
        <v>37</v>
      </c>
      <c r="J16" s="80"/>
      <c r="K16" s="80"/>
      <c r="L16" s="80"/>
      <c r="M16" s="80"/>
      <c r="N16" s="80"/>
    </row>
    <row r="17" spans="1:14" s="81" customFormat="1" ht="19.149999999999999" customHeight="1" x14ac:dyDescent="0.15">
      <c r="A17" s="82"/>
      <c r="B17" s="82"/>
      <c r="C17" s="83"/>
      <c r="D17" s="83"/>
      <c r="E17" s="79"/>
      <c r="F17" s="80"/>
      <c r="G17" s="80"/>
      <c r="H17" s="80"/>
      <c r="I17" s="80"/>
      <c r="J17" s="80"/>
      <c r="K17" s="80"/>
      <c r="L17" s="80"/>
      <c r="M17" s="80"/>
      <c r="N17" s="80"/>
    </row>
    <row r="18" spans="1:14" s="81" customFormat="1" ht="18" customHeight="1" x14ac:dyDescent="0.15">
      <c r="A18" s="82"/>
      <c r="B18" s="82"/>
      <c r="C18" s="83"/>
      <c r="D18" s="83"/>
      <c r="E18" s="79"/>
      <c r="F18" s="80"/>
      <c r="G18" s="80"/>
      <c r="H18" s="80"/>
      <c r="I18" s="80"/>
      <c r="J18" s="80"/>
      <c r="K18" s="80"/>
      <c r="L18" s="80"/>
      <c r="M18" s="80"/>
      <c r="N18" s="80"/>
    </row>
    <row r="19" spans="1:14" s="81" customFormat="1" ht="18" customHeight="1" x14ac:dyDescent="0.15">
      <c r="A19" s="82"/>
      <c r="B19" s="82"/>
      <c r="C19" s="83"/>
      <c r="D19" s="83"/>
      <c r="E19" s="79"/>
      <c r="F19" s="80"/>
      <c r="G19" s="80"/>
      <c r="H19" s="80"/>
      <c r="I19" s="80"/>
      <c r="J19" s="80"/>
      <c r="K19" s="80"/>
      <c r="L19" s="80"/>
      <c r="M19" s="80"/>
      <c r="N19" s="80"/>
    </row>
    <row r="20" spans="1:14" s="81" customFormat="1" ht="19.149999999999999" customHeight="1" x14ac:dyDescent="0.15">
      <c r="A20" s="82"/>
      <c r="B20" s="82"/>
      <c r="C20" s="83"/>
      <c r="D20" s="83"/>
      <c r="E20" s="79"/>
      <c r="F20" s="80"/>
      <c r="G20" s="80"/>
      <c r="H20" s="80"/>
      <c r="I20" s="80"/>
      <c r="J20" s="80"/>
      <c r="K20" s="80"/>
      <c r="L20" s="80"/>
      <c r="M20" s="80"/>
      <c r="N20" s="80"/>
    </row>
    <row r="21" spans="1:14" x14ac:dyDescent="0.15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1:14" x14ac:dyDescent="0.15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spans="1:14" x14ac:dyDescent="0.15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</row>
    <row r="24" spans="1:14" x14ac:dyDescent="0.15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</row>
    <row r="25" spans="1:14" x14ac:dyDescent="0.15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</row>
    <row r="26" spans="1:14" x14ac:dyDescent="0.15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</row>
    <row r="27" spans="1:14" x14ac:dyDescent="0.15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</row>
    <row r="28" spans="1:14" x14ac:dyDescent="0.15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</row>
    <row r="29" spans="1:14" x14ac:dyDescent="0.15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</row>
    <row r="30" spans="1:14" x14ac:dyDescent="0.15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</row>
    <row r="31" spans="1:14" x14ac:dyDescent="0.15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</row>
    <row r="32" spans="1:14" x14ac:dyDescent="0.15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</row>
    <row r="33" spans="1:14" x14ac:dyDescent="0.15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</row>
    <row r="34" spans="1:14" x14ac:dyDescent="0.15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</row>
    <row r="35" spans="1:14" x14ac:dyDescent="0.15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</row>
    <row r="36" spans="1:14" x14ac:dyDescent="0.15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</row>
    <row r="37" spans="1:14" x14ac:dyDescent="0.15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</row>
    <row r="38" spans="1:14" x14ac:dyDescent="0.15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</row>
    <row r="39" spans="1:14" x14ac:dyDescent="0.15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</row>
    <row r="40" spans="1:14" x14ac:dyDescent="0.15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</row>
    <row r="41" spans="1:14" x14ac:dyDescent="0.15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</row>
    <row r="42" spans="1:14" x14ac:dyDescent="0.15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</row>
    <row r="43" spans="1:14" x14ac:dyDescent="0.15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</row>
    <row r="44" spans="1:14" x14ac:dyDescent="0.15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</row>
    <row r="45" spans="1:14" x14ac:dyDescent="0.15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</row>
    <row r="46" spans="1:14" x14ac:dyDescent="0.15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</row>
    <row r="47" spans="1:14" x14ac:dyDescent="0.15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</row>
  </sheetData>
  <mergeCells count="3">
    <mergeCell ref="A7:E8"/>
    <mergeCell ref="A10:A11"/>
    <mergeCell ref="B10:B11"/>
  </mergeCells>
  <phoneticPr fontId="1" type="noConversion"/>
  <printOptions horizontalCentered="1"/>
  <pageMargins left="0.75" right="0.75" top="0.7" bottom="0.49" header="0.5" footer="0.31"/>
  <pageSetup paperSize="9" scale="76" orientation="landscape" r:id="rId1"/>
  <headerFooter alignWithMargins="0">
    <oddFooter>&amp;LDirector Departament CMMC
Prof. Dr. Ing. DAN DUBINA
&amp;CPage &amp;P of &amp;N&amp;RCandidat
Conf. Dr. Ing. RAUL ZAHARIA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view="pageBreakPreview" topLeftCell="A2" zoomScaleNormal="100" zoomScaleSheetLayoutView="100" workbookViewId="0">
      <selection activeCell="A2" sqref="A2"/>
    </sheetView>
  </sheetViews>
  <sheetFormatPr defaultRowHeight="11.25" x14ac:dyDescent="0.15"/>
  <cols>
    <col min="1" max="1" width="6.140625" customWidth="1"/>
    <col min="2" max="2" width="32.140625" customWidth="1"/>
    <col min="3" max="3" width="66.85546875" customWidth="1"/>
    <col min="4" max="4" width="22.42578125" bestFit="1" customWidth="1"/>
    <col min="5" max="5" width="15.42578125" customWidth="1"/>
    <col min="6" max="6" width="22.85546875" customWidth="1"/>
    <col min="9" max="9" width="11.85546875" customWidth="1"/>
  </cols>
  <sheetData>
    <row r="1" spans="1:14" s="1" customFormat="1" x14ac:dyDescent="0.15">
      <c r="A1" s="53" t="s">
        <v>67</v>
      </c>
      <c r="B1" s="53"/>
    </row>
    <row r="2" spans="1:14" s="1" customFormat="1" x14ac:dyDescent="0.15">
      <c r="A2" s="229" t="s">
        <v>460</v>
      </c>
      <c r="B2" s="53"/>
    </row>
    <row r="3" spans="1:14" s="1" customFormat="1" x14ac:dyDescent="0.15">
      <c r="A3" s="1" t="s">
        <v>189</v>
      </c>
    </row>
    <row r="4" spans="1:14" s="1" customFormat="1" ht="10.9" customHeight="1" x14ac:dyDescent="0.15"/>
    <row r="5" spans="1:14" s="1" customFormat="1" ht="15" x14ac:dyDescent="0.2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4" s="1" customFormat="1" ht="15" x14ac:dyDescent="0.2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1:14" s="1" customFormat="1" ht="21.2" customHeight="1" x14ac:dyDescent="0.15">
      <c r="A7" s="293" t="s">
        <v>195</v>
      </c>
      <c r="B7" s="293"/>
      <c r="C7" s="293"/>
      <c r="D7" s="293"/>
      <c r="E7" s="293"/>
    </row>
    <row r="8" spans="1:14" s="1" customFormat="1" ht="12.75" x14ac:dyDescent="0.2">
      <c r="A8" s="293"/>
      <c r="B8" s="293"/>
      <c r="C8" s="293"/>
      <c r="D8" s="293"/>
      <c r="E8" s="293"/>
      <c r="F8" s="55"/>
      <c r="G8" s="55"/>
      <c r="H8" s="55"/>
      <c r="I8" s="55"/>
      <c r="J8" s="76"/>
      <c r="K8" s="76"/>
      <c r="L8" s="76"/>
      <c r="M8" s="55"/>
      <c r="N8" s="55"/>
    </row>
    <row r="9" spans="1:14" s="1" customFormat="1" ht="12.75" x14ac:dyDescent="0.2">
      <c r="A9" s="68"/>
      <c r="B9" s="68"/>
      <c r="C9" s="124" t="s">
        <v>69</v>
      </c>
      <c r="D9" s="68"/>
      <c r="E9" s="68"/>
      <c r="F9" s="55"/>
      <c r="G9" s="55"/>
      <c r="H9" s="55"/>
      <c r="I9" s="55"/>
      <c r="J9" s="76"/>
      <c r="K9" s="76"/>
      <c r="L9" s="76"/>
      <c r="M9" s="55"/>
      <c r="N9" s="55"/>
    </row>
    <row r="10" spans="1:14" s="1" customFormat="1" ht="12.75" x14ac:dyDescent="0.2">
      <c r="A10" s="294"/>
      <c r="B10" s="294"/>
      <c r="C10" s="77" t="s">
        <v>213</v>
      </c>
      <c r="E10" s="78"/>
      <c r="F10" s="55"/>
      <c r="G10" s="55"/>
      <c r="H10" s="55"/>
      <c r="I10" s="55"/>
      <c r="J10" s="76"/>
      <c r="K10" s="76"/>
      <c r="L10" s="76"/>
      <c r="M10" s="55"/>
      <c r="N10" s="55"/>
    </row>
    <row r="11" spans="1:14" s="1" customFormat="1" ht="12.75" x14ac:dyDescent="0.2">
      <c r="A11" s="294"/>
      <c r="B11" s="294"/>
      <c r="C11" s="77"/>
      <c r="D11" s="77"/>
      <c r="E11" s="78"/>
      <c r="F11" s="55"/>
      <c r="G11" s="55"/>
      <c r="H11" s="55"/>
      <c r="I11" s="55"/>
      <c r="J11" s="76"/>
      <c r="K11" s="76"/>
      <c r="L11" s="76"/>
      <c r="M11" s="55"/>
      <c r="N11" s="55"/>
    </row>
    <row r="12" spans="1:14" s="1" customFormat="1" ht="13.5" thickBot="1" x14ac:dyDescent="0.25">
      <c r="A12" s="76"/>
      <c r="B12" s="76"/>
      <c r="C12" s="77"/>
      <c r="D12" s="77"/>
      <c r="E12" s="78"/>
      <c r="F12" s="55"/>
      <c r="G12" s="55"/>
      <c r="H12" s="55"/>
      <c r="I12" s="55"/>
      <c r="J12" s="76"/>
      <c r="K12" s="76"/>
      <c r="L12" s="76"/>
      <c r="M12" s="55"/>
      <c r="N12" s="55"/>
    </row>
    <row r="13" spans="1:14" s="81" customFormat="1" ht="37.15" customHeight="1" thickBot="1" x14ac:dyDescent="0.2">
      <c r="A13" s="65" t="s">
        <v>196</v>
      </c>
      <c r="B13" s="65" t="s">
        <v>211</v>
      </c>
      <c r="C13" s="65" t="s">
        <v>204</v>
      </c>
      <c r="D13" s="65" t="s">
        <v>209</v>
      </c>
      <c r="E13" s="65" t="s">
        <v>200</v>
      </c>
      <c r="F13" s="65" t="s">
        <v>202</v>
      </c>
      <c r="G13" s="65" t="s">
        <v>205</v>
      </c>
      <c r="H13" s="65" t="s">
        <v>212</v>
      </c>
      <c r="I13" s="65" t="s">
        <v>68</v>
      </c>
      <c r="J13" s="76"/>
      <c r="K13" s="76"/>
      <c r="L13" s="76"/>
      <c r="M13" s="80"/>
      <c r="N13" s="80"/>
    </row>
    <row r="14" spans="1:14" s="81" customFormat="1" ht="18.600000000000001" customHeight="1" x14ac:dyDescent="0.15">
      <c r="A14" s="82"/>
      <c r="B14" s="82"/>
      <c r="C14" s="83"/>
      <c r="D14" s="83"/>
      <c r="E14" s="79"/>
      <c r="F14" s="80"/>
      <c r="H14" s="80"/>
      <c r="I14" s="95">
        <f>SUM(I15:I101)</f>
        <v>0</v>
      </c>
      <c r="J14" s="80"/>
      <c r="K14" s="80"/>
      <c r="L14" s="80"/>
      <c r="M14" s="80"/>
      <c r="N14" s="80"/>
    </row>
    <row r="15" spans="1:14" s="81" customFormat="1" ht="15.75" x14ac:dyDescent="0.15">
      <c r="A15" s="66"/>
      <c r="B15" s="84"/>
      <c r="C15" s="84"/>
      <c r="D15" s="84"/>
      <c r="E15" s="85"/>
      <c r="F15" s="85"/>
      <c r="G15" s="85"/>
      <c r="H15" s="85"/>
      <c r="I15" s="85"/>
      <c r="J15" s="80"/>
      <c r="K15" s="80"/>
      <c r="L15" s="80"/>
      <c r="M15" s="80"/>
      <c r="N15" s="80"/>
    </row>
    <row r="16" spans="1:14" s="81" customFormat="1" ht="72" customHeight="1" x14ac:dyDescent="0.15">
      <c r="A16" s="66"/>
      <c r="B16" s="84"/>
      <c r="C16" s="84"/>
      <c r="D16" s="84"/>
      <c r="E16" s="85"/>
      <c r="F16" s="85"/>
      <c r="G16" s="57"/>
      <c r="H16" s="85"/>
      <c r="I16" s="85"/>
      <c r="J16" s="80"/>
      <c r="K16" s="80"/>
      <c r="L16" s="80"/>
      <c r="M16" s="80"/>
      <c r="N16" s="80"/>
    </row>
    <row r="17" spans="1:14" s="81" customFormat="1" ht="19.149999999999999" customHeight="1" x14ac:dyDescent="0.15">
      <c r="A17" s="82"/>
      <c r="B17" s="82"/>
      <c r="C17" s="83"/>
      <c r="D17" s="83"/>
      <c r="E17" s="79"/>
      <c r="F17" s="80"/>
      <c r="G17" s="80"/>
      <c r="H17" s="80"/>
      <c r="I17" s="80"/>
      <c r="J17" s="80"/>
      <c r="K17" s="80"/>
      <c r="L17" s="80"/>
      <c r="M17" s="80"/>
      <c r="N17" s="80"/>
    </row>
    <row r="18" spans="1:14" s="81" customFormat="1" ht="18" customHeight="1" x14ac:dyDescent="0.15">
      <c r="A18" s="82"/>
      <c r="B18" s="82"/>
      <c r="C18" s="83"/>
      <c r="D18" s="83"/>
      <c r="E18" s="79"/>
      <c r="F18" s="80"/>
      <c r="G18" s="80"/>
      <c r="H18" s="80"/>
      <c r="I18" s="80"/>
      <c r="J18" s="80"/>
      <c r="K18" s="80"/>
      <c r="L18" s="80"/>
      <c r="M18" s="80"/>
      <c r="N18" s="80"/>
    </row>
    <row r="19" spans="1:14" s="81" customFormat="1" ht="18" customHeight="1" x14ac:dyDescent="0.15">
      <c r="A19" s="82"/>
      <c r="B19" s="82"/>
      <c r="C19" s="83"/>
      <c r="D19" s="83"/>
      <c r="E19" s="79"/>
      <c r="F19" s="80"/>
      <c r="G19" s="80"/>
      <c r="H19" s="80"/>
      <c r="I19" s="80"/>
      <c r="J19" s="80"/>
      <c r="K19" s="80"/>
      <c r="L19" s="80"/>
      <c r="M19" s="80"/>
      <c r="N19" s="80"/>
    </row>
    <row r="20" spans="1:14" s="81" customFormat="1" ht="19.149999999999999" customHeight="1" x14ac:dyDescent="0.15">
      <c r="A20" s="82"/>
      <c r="B20" s="82"/>
      <c r="C20" s="83"/>
      <c r="D20" s="83"/>
      <c r="E20" s="79"/>
      <c r="F20" s="80"/>
      <c r="G20" s="80"/>
      <c r="H20" s="80"/>
      <c r="I20" s="80"/>
      <c r="J20" s="80"/>
      <c r="K20" s="80"/>
      <c r="L20" s="80"/>
      <c r="M20" s="80"/>
      <c r="N20" s="80"/>
    </row>
    <row r="21" spans="1:14" x14ac:dyDescent="0.15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1:14" x14ac:dyDescent="0.15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spans="1:14" x14ac:dyDescent="0.15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</row>
    <row r="24" spans="1:14" x14ac:dyDescent="0.15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</row>
    <row r="25" spans="1:14" x14ac:dyDescent="0.15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</row>
    <row r="26" spans="1:14" x14ac:dyDescent="0.15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</row>
    <row r="27" spans="1:14" x14ac:dyDescent="0.15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</row>
    <row r="28" spans="1:14" x14ac:dyDescent="0.15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</row>
    <row r="29" spans="1:14" x14ac:dyDescent="0.15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</row>
    <row r="30" spans="1:14" x14ac:dyDescent="0.15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</row>
    <row r="31" spans="1:14" x14ac:dyDescent="0.15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</row>
    <row r="32" spans="1:14" x14ac:dyDescent="0.15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</row>
    <row r="33" spans="1:14" x14ac:dyDescent="0.15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</row>
    <row r="34" spans="1:14" x14ac:dyDescent="0.15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</row>
    <row r="35" spans="1:14" x14ac:dyDescent="0.15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</row>
    <row r="36" spans="1:14" x14ac:dyDescent="0.15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</row>
    <row r="37" spans="1:14" x14ac:dyDescent="0.15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</row>
    <row r="38" spans="1:14" x14ac:dyDescent="0.15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</row>
    <row r="39" spans="1:14" x14ac:dyDescent="0.15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</row>
    <row r="40" spans="1:14" x14ac:dyDescent="0.15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</row>
    <row r="41" spans="1:14" x14ac:dyDescent="0.15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</row>
    <row r="42" spans="1:14" x14ac:dyDescent="0.15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</row>
    <row r="43" spans="1:14" x14ac:dyDescent="0.15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</row>
    <row r="44" spans="1:14" x14ac:dyDescent="0.15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</row>
    <row r="45" spans="1:14" x14ac:dyDescent="0.15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</row>
    <row r="46" spans="1:14" x14ac:dyDescent="0.15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</row>
    <row r="47" spans="1:14" x14ac:dyDescent="0.15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</row>
  </sheetData>
  <mergeCells count="3">
    <mergeCell ref="A7:E8"/>
    <mergeCell ref="A10:A11"/>
    <mergeCell ref="B10:B11"/>
  </mergeCells>
  <phoneticPr fontId="1" type="noConversion"/>
  <printOptions horizontalCentered="1"/>
  <pageMargins left="0.75" right="0.75" top="0.7" bottom="0.49" header="0.5" footer="0.31"/>
  <pageSetup paperSize="9" scale="76" orientation="landscape" r:id="rId1"/>
  <headerFooter alignWithMargins="0">
    <oddFooter xml:space="preserve">&amp;LConfirm existenta lucrarilor
Director Departament&amp;CPage &amp;P of &amp;N&amp;RCandidat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view="pageBreakPreview" topLeftCell="A2" zoomScaleNormal="100" zoomScaleSheetLayoutView="100" workbookViewId="0">
      <selection activeCell="A2" sqref="A2"/>
    </sheetView>
  </sheetViews>
  <sheetFormatPr defaultRowHeight="11.25" x14ac:dyDescent="0.15"/>
  <cols>
    <col min="1" max="1" width="6.140625" customWidth="1"/>
    <col min="2" max="2" width="17.140625" customWidth="1"/>
    <col min="3" max="3" width="42" customWidth="1"/>
    <col min="4" max="4" width="17.85546875" bestFit="1" customWidth="1"/>
    <col min="5" max="5" width="25.7109375" customWidth="1"/>
    <col min="6" max="6" width="8.28515625" customWidth="1"/>
    <col min="9" max="9" width="11.85546875" customWidth="1"/>
  </cols>
  <sheetData>
    <row r="1" spans="1:14" s="1" customFormat="1" x14ac:dyDescent="0.15">
      <c r="A1" s="53" t="s">
        <v>67</v>
      </c>
      <c r="B1" s="53"/>
    </row>
    <row r="2" spans="1:14" s="1" customFormat="1" x14ac:dyDescent="0.15">
      <c r="A2" s="229" t="s">
        <v>460</v>
      </c>
      <c r="B2" s="53"/>
    </row>
    <row r="3" spans="1:14" s="1" customFormat="1" x14ac:dyDescent="0.15">
      <c r="A3" s="1" t="s">
        <v>189</v>
      </c>
    </row>
    <row r="4" spans="1:14" s="1" customFormat="1" ht="21.2" customHeight="1" x14ac:dyDescent="0.15">
      <c r="A4" s="293" t="s">
        <v>100</v>
      </c>
      <c r="B4" s="293"/>
      <c r="C4" s="293"/>
      <c r="D4" s="293"/>
      <c r="E4" s="293"/>
    </row>
    <row r="5" spans="1:14" s="1" customFormat="1" ht="12.75" x14ac:dyDescent="0.2">
      <c r="A5" s="293"/>
      <c r="B5" s="293"/>
      <c r="C5" s="293"/>
      <c r="D5" s="293"/>
      <c r="E5" s="293"/>
      <c r="F5" s="55"/>
      <c r="G5" s="55"/>
      <c r="H5" s="55"/>
      <c r="I5" s="55"/>
      <c r="J5" s="76"/>
      <c r="K5" s="76"/>
      <c r="L5" s="76"/>
      <c r="M5" s="55"/>
      <c r="N5" s="55"/>
    </row>
    <row r="6" spans="1:14" s="1" customFormat="1" ht="12.75" x14ac:dyDescent="0.2">
      <c r="A6" s="68"/>
      <c r="B6" s="68"/>
      <c r="C6" s="68"/>
      <c r="D6" s="68"/>
      <c r="E6" s="68"/>
      <c r="F6" s="55"/>
      <c r="G6" s="55"/>
      <c r="H6" s="55"/>
      <c r="I6" s="55"/>
      <c r="J6" s="76"/>
      <c r="K6" s="76"/>
      <c r="L6" s="76"/>
      <c r="M6" s="55"/>
      <c r="N6" s="55"/>
    </row>
    <row r="7" spans="1:14" s="1" customFormat="1" ht="12.75" x14ac:dyDescent="0.2">
      <c r="A7" s="294"/>
      <c r="B7" s="294"/>
      <c r="C7" s="295" t="s">
        <v>214</v>
      </c>
      <c r="D7" s="77"/>
      <c r="F7" s="55"/>
      <c r="G7" s="55"/>
      <c r="H7" s="55"/>
      <c r="I7" s="55"/>
      <c r="J7" s="76"/>
      <c r="K7" s="76"/>
      <c r="L7" s="76"/>
      <c r="M7" s="55"/>
      <c r="N7" s="55"/>
    </row>
    <row r="8" spans="1:14" s="1" customFormat="1" ht="13.5" thickBot="1" x14ac:dyDescent="0.25">
      <c r="A8" s="294"/>
      <c r="B8" s="294"/>
      <c r="C8" s="295"/>
      <c r="D8" s="77"/>
      <c r="E8" s="78"/>
      <c r="F8" s="55"/>
      <c r="G8" s="55"/>
      <c r="H8" s="55"/>
      <c r="I8" s="55"/>
      <c r="J8" s="76"/>
      <c r="K8" s="76"/>
      <c r="L8" s="76"/>
      <c r="M8" s="55"/>
      <c r="N8" s="55"/>
    </row>
    <row r="9" spans="1:14" s="81" customFormat="1" ht="37.15" customHeight="1" thickBot="1" x14ac:dyDescent="0.2">
      <c r="A9" s="65" t="s">
        <v>196</v>
      </c>
      <c r="B9" s="65" t="s">
        <v>197</v>
      </c>
      <c r="C9" s="65" t="s">
        <v>204</v>
      </c>
      <c r="D9" s="65" t="s">
        <v>208</v>
      </c>
      <c r="E9" s="65" t="s">
        <v>202</v>
      </c>
      <c r="F9" s="65" t="s">
        <v>200</v>
      </c>
      <c r="G9" s="65" t="s">
        <v>205</v>
      </c>
      <c r="H9" s="65" t="s">
        <v>203</v>
      </c>
      <c r="I9" s="65" t="s">
        <v>68</v>
      </c>
      <c r="J9" s="76"/>
      <c r="K9" s="76"/>
      <c r="L9" s="76"/>
      <c r="M9" s="80"/>
      <c r="N9" s="80"/>
    </row>
    <row r="10" spans="1:14" s="81" customFormat="1" ht="18.600000000000001" customHeight="1" x14ac:dyDescent="0.15">
      <c r="A10" s="82"/>
      <c r="B10" s="82"/>
      <c r="C10" s="83"/>
      <c r="D10" s="83"/>
      <c r="E10" s="79"/>
      <c r="F10" s="80"/>
      <c r="H10" s="80"/>
      <c r="I10" s="95">
        <f>SUM(I11:I100)</f>
        <v>46.5</v>
      </c>
      <c r="J10" s="80"/>
      <c r="K10" s="80"/>
      <c r="L10" s="80"/>
      <c r="M10" s="80"/>
      <c r="N10" s="80"/>
    </row>
    <row r="11" spans="1:14" s="81" customFormat="1" ht="53.25" customHeight="1" x14ac:dyDescent="0.15">
      <c r="A11" s="98">
        <v>1</v>
      </c>
      <c r="B11" s="90" t="s">
        <v>236</v>
      </c>
      <c r="C11" s="90" t="s">
        <v>246</v>
      </c>
      <c r="D11" s="93" t="s">
        <v>247</v>
      </c>
      <c r="E11" s="93" t="s">
        <v>248</v>
      </c>
      <c r="F11" s="92">
        <v>2011</v>
      </c>
      <c r="G11" s="92">
        <v>203</v>
      </c>
      <c r="H11" s="85">
        <v>1</v>
      </c>
      <c r="I11" s="87">
        <f>G11/(10*H11)</f>
        <v>20.3</v>
      </c>
      <c r="J11" s="80"/>
      <c r="K11" s="80"/>
      <c r="L11" s="80"/>
      <c r="M11" s="80"/>
      <c r="N11" s="80"/>
    </row>
    <row r="12" spans="1:14" s="81" customFormat="1" ht="31.5" x14ac:dyDescent="0.15">
      <c r="A12" s="98">
        <v>2</v>
      </c>
      <c r="B12" s="90" t="s">
        <v>236</v>
      </c>
      <c r="C12" s="84" t="s">
        <v>249</v>
      </c>
      <c r="D12" s="93" t="s">
        <v>247</v>
      </c>
      <c r="E12" s="85" t="s">
        <v>250</v>
      </c>
      <c r="F12" s="92">
        <v>2011</v>
      </c>
      <c r="G12" s="92">
        <v>262</v>
      </c>
      <c r="H12" s="85">
        <v>1</v>
      </c>
      <c r="I12" s="87">
        <f>G12/(10*H12)</f>
        <v>26.2</v>
      </c>
      <c r="J12" s="80"/>
      <c r="K12" s="80"/>
      <c r="L12" s="80"/>
      <c r="M12" s="80"/>
      <c r="N12" s="80"/>
    </row>
    <row r="13" spans="1:14" s="81" customFormat="1" ht="15.75" x14ac:dyDescent="0.15">
      <c r="A13" s="98"/>
      <c r="B13" s="90"/>
      <c r="C13" s="84"/>
      <c r="D13" s="93"/>
      <c r="E13" s="85"/>
      <c r="F13" s="92"/>
      <c r="G13" s="92"/>
      <c r="H13" s="85"/>
      <c r="I13" s="87"/>
      <c r="J13" s="80"/>
      <c r="K13" s="80"/>
      <c r="L13" s="80"/>
      <c r="M13" s="80"/>
      <c r="N13" s="80"/>
    </row>
    <row r="14" spans="1:14" s="81" customFormat="1" ht="50.25" customHeight="1" x14ac:dyDescent="0.15">
      <c r="A14" s="98"/>
      <c r="B14" s="90"/>
      <c r="C14" s="84"/>
      <c r="D14" s="93"/>
      <c r="E14" s="170"/>
      <c r="F14" s="92"/>
      <c r="G14" s="92"/>
      <c r="H14" s="85"/>
      <c r="I14" s="87"/>
      <c r="J14" s="80"/>
      <c r="K14" s="80"/>
      <c r="L14" s="80"/>
      <c r="M14" s="80"/>
      <c r="N14" s="80"/>
    </row>
    <row r="15" spans="1:14" s="81" customFormat="1" ht="38.25" customHeight="1" x14ac:dyDescent="0.15">
      <c r="A15" s="98"/>
      <c r="B15" s="90"/>
      <c r="C15" s="84"/>
      <c r="D15" s="93"/>
      <c r="E15" s="170"/>
      <c r="F15" s="92"/>
      <c r="G15" s="92"/>
      <c r="H15" s="85"/>
      <c r="I15" s="87"/>
      <c r="J15" s="80"/>
      <c r="K15" s="80"/>
      <c r="L15" s="80"/>
      <c r="M15" s="80"/>
      <c r="N15" s="80"/>
    </row>
    <row r="16" spans="1:14" s="81" customFormat="1" ht="33" customHeight="1" x14ac:dyDescent="0.15">
      <c r="A16" s="98"/>
      <c r="B16" s="90"/>
      <c r="C16" s="84"/>
      <c r="D16" s="93"/>
      <c r="E16" s="171"/>
      <c r="F16" s="92"/>
      <c r="G16" s="92"/>
      <c r="H16" s="85"/>
      <c r="I16" s="87"/>
      <c r="J16" s="80"/>
      <c r="K16" s="80"/>
      <c r="L16" s="80"/>
      <c r="M16" s="80"/>
      <c r="N16" s="80"/>
    </row>
    <row r="17" spans="1:14" s="81" customFormat="1" ht="36" customHeight="1" x14ac:dyDescent="0.15">
      <c r="A17" s="90"/>
      <c r="B17" s="90"/>
      <c r="C17" s="90"/>
      <c r="D17" s="93"/>
      <c r="E17" s="173"/>
      <c r="F17" s="92"/>
      <c r="G17" s="92"/>
      <c r="H17" s="92"/>
      <c r="I17" s="87"/>
      <c r="J17" s="80"/>
      <c r="K17" s="80"/>
      <c r="L17" s="80"/>
      <c r="M17" s="80"/>
      <c r="N17" s="80"/>
    </row>
    <row r="18" spans="1:14" s="81" customFormat="1" ht="36" customHeight="1" x14ac:dyDescent="0.15">
      <c r="A18" s="90"/>
      <c r="B18" s="90"/>
      <c r="C18" s="90"/>
      <c r="D18" s="93"/>
      <c r="E18" s="173"/>
      <c r="F18" s="92"/>
      <c r="G18" s="92"/>
      <c r="H18" s="92"/>
      <c r="I18" s="87"/>
      <c r="J18" s="80"/>
      <c r="K18" s="80"/>
      <c r="L18" s="80"/>
      <c r="M18" s="80"/>
      <c r="N18" s="80"/>
    </row>
    <row r="19" spans="1:14" s="81" customFormat="1" ht="36" customHeight="1" x14ac:dyDescent="0.15">
      <c r="A19" s="90"/>
      <c r="B19" s="90"/>
      <c r="C19" s="90"/>
      <c r="D19" s="93"/>
      <c r="E19" s="173"/>
      <c r="F19" s="92"/>
      <c r="G19" s="92"/>
      <c r="H19" s="92"/>
      <c r="I19" s="87"/>
      <c r="J19" s="80"/>
      <c r="K19" s="80"/>
      <c r="L19" s="80"/>
      <c r="M19" s="80"/>
      <c r="N19" s="80"/>
    </row>
    <row r="20" spans="1:14" ht="36" customHeight="1" x14ac:dyDescent="0.15">
      <c r="A20" s="90"/>
      <c r="B20" s="90"/>
      <c r="C20" s="90"/>
      <c r="D20" s="93"/>
      <c r="E20" s="173"/>
      <c r="F20" s="92"/>
      <c r="G20" s="92"/>
      <c r="H20" s="92"/>
      <c r="I20" s="87"/>
      <c r="J20" s="56"/>
      <c r="K20" s="56"/>
      <c r="L20" s="56"/>
      <c r="M20" s="56"/>
      <c r="N20" s="56"/>
    </row>
    <row r="21" spans="1:14" x14ac:dyDescent="0.15">
      <c r="A21" s="100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1:14" x14ac:dyDescent="0.15">
      <c r="A22" s="100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spans="1:14" x14ac:dyDescent="0.15">
      <c r="A23" s="100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</row>
    <row r="24" spans="1:14" x14ac:dyDescent="0.15">
      <c r="A24" s="100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</row>
    <row r="25" spans="1:14" x14ac:dyDescent="0.15">
      <c r="A25" s="100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</row>
    <row r="26" spans="1:14" x14ac:dyDescent="0.15">
      <c r="A26" s="100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</row>
    <row r="27" spans="1:14" x14ac:dyDescent="0.15">
      <c r="A27" s="100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</row>
    <row r="28" spans="1:14" x14ac:dyDescent="0.15">
      <c r="A28" s="100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</row>
    <row r="29" spans="1:14" x14ac:dyDescent="0.15">
      <c r="A29" s="100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</row>
    <row r="30" spans="1:14" x14ac:dyDescent="0.15">
      <c r="A30" s="100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</row>
    <row r="31" spans="1:14" x14ac:dyDescent="0.15">
      <c r="A31" s="100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</row>
    <row r="32" spans="1:14" x14ac:dyDescent="0.15">
      <c r="A32" s="100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</row>
    <row r="33" spans="1:14" x14ac:dyDescent="0.15">
      <c r="A33" s="100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</row>
    <row r="34" spans="1:14" x14ac:dyDescent="0.15">
      <c r="A34" s="100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</row>
    <row r="35" spans="1:14" x14ac:dyDescent="0.15">
      <c r="A35" s="100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</row>
    <row r="36" spans="1:14" x14ac:dyDescent="0.15">
      <c r="A36" s="100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</row>
    <row r="37" spans="1:14" x14ac:dyDescent="0.15">
      <c r="A37" s="100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</row>
    <row r="38" spans="1:14" x14ac:dyDescent="0.15">
      <c r="A38" s="100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</row>
    <row r="39" spans="1:14" x14ac:dyDescent="0.15">
      <c r="A39" s="100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</row>
    <row r="40" spans="1:14" x14ac:dyDescent="0.15">
      <c r="A40" s="100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</row>
    <row r="41" spans="1:14" x14ac:dyDescent="0.15">
      <c r="A41" s="100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</row>
    <row r="42" spans="1:14" x14ac:dyDescent="0.15">
      <c r="A42" s="100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</row>
    <row r="43" spans="1:14" x14ac:dyDescent="0.15">
      <c r="A43" s="100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</row>
    <row r="44" spans="1:14" x14ac:dyDescent="0.15">
      <c r="A44" s="100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</row>
    <row r="45" spans="1:14" x14ac:dyDescent="0.15">
      <c r="A45" s="100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</row>
    <row r="46" spans="1:14" x14ac:dyDescent="0.15">
      <c r="A46" s="100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</row>
    <row r="47" spans="1:14" x14ac:dyDescent="0.15">
      <c r="A47" s="101"/>
    </row>
    <row r="48" spans="1:14" x14ac:dyDescent="0.15">
      <c r="A48" s="101"/>
    </row>
    <row r="49" spans="1:1" x14ac:dyDescent="0.15">
      <c r="A49" s="101"/>
    </row>
    <row r="50" spans="1:1" x14ac:dyDescent="0.15">
      <c r="A50" s="101"/>
    </row>
    <row r="51" spans="1:1" x14ac:dyDescent="0.15">
      <c r="A51" s="101"/>
    </row>
    <row r="52" spans="1:1" x14ac:dyDescent="0.15">
      <c r="A52" s="101"/>
    </row>
    <row r="53" spans="1:1" x14ac:dyDescent="0.15">
      <c r="A53" s="101"/>
    </row>
    <row r="54" spans="1:1" x14ac:dyDescent="0.15">
      <c r="A54" s="101"/>
    </row>
    <row r="55" spans="1:1" x14ac:dyDescent="0.15">
      <c r="A55" s="101"/>
    </row>
    <row r="56" spans="1:1" x14ac:dyDescent="0.15">
      <c r="A56" s="101"/>
    </row>
    <row r="57" spans="1:1" x14ac:dyDescent="0.15">
      <c r="A57" s="101"/>
    </row>
    <row r="58" spans="1:1" x14ac:dyDescent="0.15">
      <c r="A58" s="101"/>
    </row>
    <row r="59" spans="1:1" x14ac:dyDescent="0.15">
      <c r="A59" s="101"/>
    </row>
    <row r="60" spans="1:1" x14ac:dyDescent="0.15">
      <c r="A60" s="101"/>
    </row>
    <row r="61" spans="1:1" x14ac:dyDescent="0.15">
      <c r="A61" s="101"/>
    </row>
    <row r="62" spans="1:1" x14ac:dyDescent="0.15">
      <c r="A62" s="101"/>
    </row>
    <row r="63" spans="1:1" x14ac:dyDescent="0.15">
      <c r="A63" s="101"/>
    </row>
    <row r="64" spans="1:1" x14ac:dyDescent="0.15">
      <c r="A64" s="101"/>
    </row>
    <row r="65" spans="1:1" x14ac:dyDescent="0.15">
      <c r="A65" s="101"/>
    </row>
    <row r="66" spans="1:1" x14ac:dyDescent="0.15">
      <c r="A66" s="101"/>
    </row>
    <row r="67" spans="1:1" x14ac:dyDescent="0.15">
      <c r="A67" s="101"/>
    </row>
    <row r="68" spans="1:1" x14ac:dyDescent="0.15">
      <c r="A68" s="101"/>
    </row>
    <row r="69" spans="1:1" x14ac:dyDescent="0.15">
      <c r="A69" s="101"/>
    </row>
    <row r="70" spans="1:1" x14ac:dyDescent="0.15">
      <c r="A70" s="101"/>
    </row>
    <row r="71" spans="1:1" x14ac:dyDescent="0.15">
      <c r="A71" s="101"/>
    </row>
    <row r="72" spans="1:1" x14ac:dyDescent="0.15">
      <c r="A72" s="101"/>
    </row>
    <row r="73" spans="1:1" x14ac:dyDescent="0.15">
      <c r="A73" s="101"/>
    </row>
    <row r="74" spans="1:1" x14ac:dyDescent="0.15">
      <c r="A74" s="101"/>
    </row>
    <row r="75" spans="1:1" x14ac:dyDescent="0.15">
      <c r="A75" s="101"/>
    </row>
    <row r="76" spans="1:1" x14ac:dyDescent="0.15">
      <c r="A76" s="101"/>
    </row>
    <row r="77" spans="1:1" x14ac:dyDescent="0.15">
      <c r="A77" s="101"/>
    </row>
    <row r="78" spans="1:1" x14ac:dyDescent="0.15">
      <c r="A78" s="101"/>
    </row>
    <row r="79" spans="1:1" x14ac:dyDescent="0.15">
      <c r="A79" s="101"/>
    </row>
    <row r="80" spans="1:1" x14ac:dyDescent="0.15">
      <c r="A80" s="101"/>
    </row>
    <row r="81" spans="1:1" x14ac:dyDescent="0.15">
      <c r="A81" s="101"/>
    </row>
    <row r="82" spans="1:1" x14ac:dyDescent="0.15">
      <c r="A82" s="101"/>
    </row>
    <row r="83" spans="1:1" x14ac:dyDescent="0.15">
      <c r="A83" s="101"/>
    </row>
    <row r="84" spans="1:1" x14ac:dyDescent="0.15">
      <c r="A84" s="101"/>
    </row>
    <row r="85" spans="1:1" x14ac:dyDescent="0.15">
      <c r="A85" s="101"/>
    </row>
    <row r="86" spans="1:1" x14ac:dyDescent="0.15">
      <c r="A86" s="101"/>
    </row>
    <row r="87" spans="1:1" x14ac:dyDescent="0.15">
      <c r="A87" s="101"/>
    </row>
    <row r="88" spans="1:1" x14ac:dyDescent="0.15">
      <c r="A88" s="101"/>
    </row>
    <row r="89" spans="1:1" x14ac:dyDescent="0.15">
      <c r="A89" s="101"/>
    </row>
    <row r="90" spans="1:1" x14ac:dyDescent="0.15">
      <c r="A90" s="101"/>
    </row>
    <row r="91" spans="1:1" x14ac:dyDescent="0.15">
      <c r="A91" s="101"/>
    </row>
    <row r="92" spans="1:1" x14ac:dyDescent="0.15">
      <c r="A92" s="101"/>
    </row>
    <row r="93" spans="1:1" x14ac:dyDescent="0.15">
      <c r="A93" s="101"/>
    </row>
    <row r="94" spans="1:1" x14ac:dyDescent="0.15">
      <c r="A94" s="101"/>
    </row>
    <row r="95" spans="1:1" x14ac:dyDescent="0.15">
      <c r="A95" s="101"/>
    </row>
    <row r="96" spans="1:1" x14ac:dyDescent="0.15">
      <c r="A96" s="101"/>
    </row>
    <row r="97" spans="1:1" x14ac:dyDescent="0.15">
      <c r="A97" s="101"/>
    </row>
    <row r="98" spans="1:1" x14ac:dyDescent="0.15">
      <c r="A98" s="101"/>
    </row>
    <row r="99" spans="1:1" x14ac:dyDescent="0.15">
      <c r="A99" s="101"/>
    </row>
    <row r="100" spans="1:1" x14ac:dyDescent="0.15">
      <c r="A100" s="101"/>
    </row>
  </sheetData>
  <mergeCells count="4">
    <mergeCell ref="A4:E5"/>
    <mergeCell ref="A7:A8"/>
    <mergeCell ref="B7:B8"/>
    <mergeCell ref="C7:C8"/>
  </mergeCells>
  <phoneticPr fontId="1" type="noConversion"/>
  <printOptions horizontalCentered="1"/>
  <pageMargins left="0.63" right="0.5" top="0.1" bottom="0.28000000000000003" header="0.5" footer="0.31"/>
  <pageSetup paperSize="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7"/>
  <sheetViews>
    <sheetView view="pageBreakPreview" topLeftCell="A7" zoomScaleNormal="100" zoomScaleSheetLayoutView="100" workbookViewId="0">
      <selection activeCell="A2" sqref="A2"/>
    </sheetView>
  </sheetViews>
  <sheetFormatPr defaultRowHeight="11.25" x14ac:dyDescent="0.15"/>
  <cols>
    <col min="1" max="1" width="6.140625" customWidth="1"/>
    <col min="2" max="2" width="32.140625" customWidth="1"/>
    <col min="3" max="3" width="63.28515625" bestFit="1" customWidth="1"/>
    <col min="4" max="4" width="17.85546875" bestFit="1" customWidth="1"/>
    <col min="5" max="5" width="22.42578125" customWidth="1"/>
    <col min="6" max="6" width="8.28515625" customWidth="1"/>
    <col min="9" max="9" width="11.85546875" customWidth="1"/>
  </cols>
  <sheetData>
    <row r="1" spans="1:14" s="1" customFormat="1" x14ac:dyDescent="0.15">
      <c r="A1" s="53" t="s">
        <v>67</v>
      </c>
      <c r="B1" s="53"/>
    </row>
    <row r="2" spans="1:14" s="1" customFormat="1" x14ac:dyDescent="0.15">
      <c r="A2" s="229" t="s">
        <v>460</v>
      </c>
      <c r="B2" s="53"/>
    </row>
    <row r="3" spans="1:14" s="1" customFormat="1" x14ac:dyDescent="0.15">
      <c r="A3" s="1" t="s">
        <v>189</v>
      </c>
    </row>
    <row r="4" spans="1:14" s="1" customFormat="1" ht="10.9" customHeight="1" x14ac:dyDescent="0.15"/>
    <row r="5" spans="1:14" s="1" customFormat="1" ht="15" x14ac:dyDescent="0.2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4" s="1" customFormat="1" ht="15" x14ac:dyDescent="0.2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1:14" s="1" customFormat="1" ht="21.2" customHeight="1" x14ac:dyDescent="0.15">
      <c r="A7" s="293" t="s">
        <v>100</v>
      </c>
      <c r="B7" s="293"/>
      <c r="C7" s="293"/>
      <c r="D7" s="293"/>
      <c r="E7" s="293"/>
    </row>
    <row r="8" spans="1:14" s="1" customFormat="1" ht="12.75" x14ac:dyDescent="0.2">
      <c r="A8" s="293"/>
      <c r="B8" s="293"/>
      <c r="C8" s="293"/>
      <c r="D8" s="293"/>
      <c r="E8" s="293"/>
      <c r="F8" s="55"/>
      <c r="G8" s="55"/>
      <c r="H8" s="55"/>
      <c r="I8" s="55"/>
      <c r="J8" s="76"/>
      <c r="K8" s="76"/>
      <c r="L8" s="76"/>
      <c r="M8" s="55"/>
      <c r="N8" s="55"/>
    </row>
    <row r="9" spans="1:14" s="1" customFormat="1" ht="12.75" x14ac:dyDescent="0.2">
      <c r="A9" s="68"/>
      <c r="B9" s="68"/>
      <c r="C9" s="68"/>
      <c r="D9" s="68"/>
      <c r="E9" s="68"/>
      <c r="F9" s="55"/>
      <c r="G9" s="55"/>
      <c r="H9" s="55"/>
      <c r="I9" s="55"/>
      <c r="J9" s="76"/>
      <c r="K9" s="76"/>
      <c r="L9" s="76"/>
      <c r="M9" s="55"/>
      <c r="N9" s="55"/>
    </row>
    <row r="10" spans="1:14" s="1" customFormat="1" ht="12.75" x14ac:dyDescent="0.2">
      <c r="A10" s="294"/>
      <c r="B10" s="294"/>
      <c r="C10" s="295" t="s">
        <v>216</v>
      </c>
      <c r="D10" s="77"/>
      <c r="F10" s="55"/>
      <c r="G10" s="55"/>
      <c r="H10" s="55"/>
      <c r="I10" s="55"/>
      <c r="J10" s="76"/>
      <c r="K10" s="76"/>
      <c r="L10" s="76"/>
      <c r="M10" s="55"/>
      <c r="N10" s="55"/>
    </row>
    <row r="11" spans="1:14" s="1" customFormat="1" ht="13.5" thickBot="1" x14ac:dyDescent="0.25">
      <c r="A11" s="294"/>
      <c r="B11" s="294"/>
      <c r="C11" s="295"/>
      <c r="D11" s="77"/>
      <c r="E11" s="78"/>
      <c r="F11" s="55"/>
      <c r="G11" s="55"/>
      <c r="H11" s="55"/>
      <c r="I11" s="55"/>
      <c r="J11" s="76"/>
      <c r="K11" s="76"/>
      <c r="L11" s="76"/>
      <c r="M11" s="55"/>
      <c r="N11" s="55"/>
    </row>
    <row r="12" spans="1:14" s="81" customFormat="1" ht="37.15" customHeight="1" thickBot="1" x14ac:dyDescent="0.2">
      <c r="A12" s="65" t="s">
        <v>196</v>
      </c>
      <c r="B12" s="65" t="s">
        <v>197</v>
      </c>
      <c r="C12" s="65" t="s">
        <v>215</v>
      </c>
      <c r="D12" s="65" t="s">
        <v>208</v>
      </c>
      <c r="E12" s="65" t="s">
        <v>202</v>
      </c>
      <c r="F12" s="65" t="s">
        <v>200</v>
      </c>
      <c r="G12" s="65" t="s">
        <v>205</v>
      </c>
      <c r="H12" s="65" t="s">
        <v>203</v>
      </c>
      <c r="I12" s="65" t="s">
        <v>68</v>
      </c>
      <c r="J12" s="76"/>
      <c r="K12" s="76"/>
      <c r="L12" s="76"/>
      <c r="M12" s="80"/>
      <c r="N12" s="80"/>
    </row>
    <row r="13" spans="1:14" s="81" customFormat="1" ht="18.600000000000001" customHeight="1" x14ac:dyDescent="0.15">
      <c r="A13" s="82"/>
      <c r="B13" s="82"/>
      <c r="C13" s="83"/>
      <c r="D13" s="83"/>
      <c r="E13" s="79"/>
      <c r="F13" s="80"/>
      <c r="H13" s="80"/>
      <c r="I13" s="95">
        <f>SUM(I14:I96)</f>
        <v>16.600000000000001</v>
      </c>
      <c r="J13" s="80"/>
      <c r="K13" s="80"/>
      <c r="L13" s="80"/>
      <c r="M13" s="80"/>
      <c r="N13" s="80"/>
    </row>
    <row r="14" spans="1:14" s="81" customFormat="1" ht="77.25" customHeight="1" x14ac:dyDescent="0.15">
      <c r="A14" s="92">
        <v>1</v>
      </c>
      <c r="B14" s="90" t="s">
        <v>257</v>
      </c>
      <c r="C14" s="90" t="s">
        <v>258</v>
      </c>
      <c r="D14" s="93" t="s">
        <v>247</v>
      </c>
      <c r="E14" s="93" t="s">
        <v>310</v>
      </c>
      <c r="F14" s="90" t="s">
        <v>312</v>
      </c>
      <c r="G14" s="90" t="s">
        <v>311</v>
      </c>
      <c r="H14" s="90" t="s">
        <v>256</v>
      </c>
      <c r="I14" s="87">
        <f>G14/(20*H14)</f>
        <v>5.5</v>
      </c>
      <c r="J14" s="108"/>
      <c r="K14" s="80"/>
      <c r="L14" s="80"/>
      <c r="M14" s="80"/>
      <c r="N14" s="80"/>
    </row>
    <row r="15" spans="1:14" s="81" customFormat="1" ht="33" customHeight="1" x14ac:dyDescent="0.15">
      <c r="A15" s="92">
        <v>2</v>
      </c>
      <c r="B15" s="90" t="s">
        <v>236</v>
      </c>
      <c r="C15" s="90" t="s">
        <v>251</v>
      </c>
      <c r="D15" s="93" t="s">
        <v>252</v>
      </c>
      <c r="E15" s="93" t="s">
        <v>253</v>
      </c>
      <c r="F15" s="90" t="s">
        <v>254</v>
      </c>
      <c r="G15" s="90" t="s">
        <v>255</v>
      </c>
      <c r="H15" s="90" t="s">
        <v>256</v>
      </c>
      <c r="I15" s="87">
        <f>G15/(20*H15)</f>
        <v>8.4</v>
      </c>
      <c r="J15" s="80"/>
      <c r="K15" s="80"/>
      <c r="L15" s="80"/>
      <c r="M15" s="80"/>
      <c r="N15" s="80"/>
    </row>
    <row r="16" spans="1:14" s="81" customFormat="1" ht="76.5" customHeight="1" x14ac:dyDescent="0.15">
      <c r="A16" s="92">
        <v>3</v>
      </c>
      <c r="B16" s="90" t="s">
        <v>257</v>
      </c>
      <c r="C16" s="90" t="s">
        <v>309</v>
      </c>
      <c r="D16" s="93" t="s">
        <v>247</v>
      </c>
      <c r="E16" s="93" t="s">
        <v>259</v>
      </c>
      <c r="F16" s="90" t="s">
        <v>254</v>
      </c>
      <c r="G16" s="90" t="s">
        <v>260</v>
      </c>
      <c r="H16" s="90" t="s">
        <v>261</v>
      </c>
      <c r="I16" s="87">
        <f>G16/(20*H16)</f>
        <v>2.7</v>
      </c>
      <c r="J16" s="80"/>
      <c r="K16" s="80"/>
      <c r="L16" s="80"/>
      <c r="M16" s="80"/>
      <c r="N16" s="80"/>
    </row>
    <row r="17" spans="1:14" s="81" customFormat="1" ht="90" customHeight="1" x14ac:dyDescent="0.15">
      <c r="A17" s="92"/>
      <c r="B17" s="90"/>
      <c r="C17" s="90"/>
      <c r="D17" s="93"/>
      <c r="E17" s="93"/>
      <c r="F17" s="90"/>
      <c r="G17" s="90"/>
      <c r="H17" s="90"/>
      <c r="I17" s="87"/>
      <c r="J17" s="80"/>
      <c r="K17" s="80"/>
      <c r="L17" s="80"/>
      <c r="M17" s="80"/>
      <c r="N17" s="80"/>
    </row>
    <row r="18" spans="1:14" x14ac:dyDescent="0.15">
      <c r="A18" s="10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</row>
    <row r="19" spans="1:14" x14ac:dyDescent="0.15">
      <c r="A19" s="10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14" x14ac:dyDescent="0.15">
      <c r="A20" s="106"/>
      <c r="B20" s="56"/>
      <c r="C20" s="100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</row>
    <row r="21" spans="1:14" x14ac:dyDescent="0.15">
      <c r="A21" s="10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1:14" x14ac:dyDescent="0.15">
      <c r="A22" s="10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spans="1:14" x14ac:dyDescent="0.15">
      <c r="A23" s="10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</row>
    <row r="24" spans="1:14" x14ac:dyDescent="0.15">
      <c r="A24" s="10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</row>
    <row r="25" spans="1:14" x14ac:dyDescent="0.15">
      <c r="A25" s="10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</row>
    <row r="26" spans="1:14" x14ac:dyDescent="0.15">
      <c r="A26" s="10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</row>
    <row r="27" spans="1:14" x14ac:dyDescent="0.15">
      <c r="A27" s="10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</row>
    <row r="28" spans="1:14" x14ac:dyDescent="0.15">
      <c r="A28" s="10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</row>
    <row r="29" spans="1:14" x14ac:dyDescent="0.15">
      <c r="A29" s="10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</row>
    <row r="30" spans="1:14" x14ac:dyDescent="0.15">
      <c r="A30" s="10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</row>
    <row r="31" spans="1:14" x14ac:dyDescent="0.15">
      <c r="A31" s="10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</row>
    <row r="32" spans="1:14" x14ac:dyDescent="0.15">
      <c r="A32" s="10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</row>
    <row r="33" spans="1:14" x14ac:dyDescent="0.15">
      <c r="A33" s="10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</row>
    <row r="34" spans="1:14" x14ac:dyDescent="0.15">
      <c r="A34" s="10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</row>
    <row r="35" spans="1:14" x14ac:dyDescent="0.15">
      <c r="A35" s="10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</row>
    <row r="36" spans="1:14" x14ac:dyDescent="0.15">
      <c r="A36" s="10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</row>
    <row r="37" spans="1:14" x14ac:dyDescent="0.15">
      <c r="A37" s="10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</row>
    <row r="38" spans="1:14" x14ac:dyDescent="0.15">
      <c r="A38" s="10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</row>
    <row r="39" spans="1:14" x14ac:dyDescent="0.15">
      <c r="A39" s="10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</row>
    <row r="40" spans="1:14" x14ac:dyDescent="0.15">
      <c r="A40" s="10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</row>
    <row r="41" spans="1:14" x14ac:dyDescent="0.15">
      <c r="A41" s="10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</row>
    <row r="42" spans="1:14" x14ac:dyDescent="0.15">
      <c r="A42" s="10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</row>
    <row r="43" spans="1:14" x14ac:dyDescent="0.15">
      <c r="A43" s="107"/>
    </row>
    <row r="44" spans="1:14" x14ac:dyDescent="0.15">
      <c r="A44" s="107"/>
    </row>
    <row r="45" spans="1:14" x14ac:dyDescent="0.15">
      <c r="A45" s="107"/>
    </row>
    <row r="46" spans="1:14" x14ac:dyDescent="0.15">
      <c r="A46" s="107"/>
    </row>
    <row r="47" spans="1:14" x14ac:dyDescent="0.15">
      <c r="A47" s="107"/>
    </row>
    <row r="48" spans="1:14" x14ac:dyDescent="0.15">
      <c r="A48" s="107"/>
    </row>
    <row r="49" spans="1:1" x14ac:dyDescent="0.15">
      <c r="A49" s="107"/>
    </row>
    <row r="50" spans="1:1" x14ac:dyDescent="0.15">
      <c r="A50" s="107"/>
    </row>
    <row r="51" spans="1:1" x14ac:dyDescent="0.15">
      <c r="A51" s="107"/>
    </row>
    <row r="52" spans="1:1" x14ac:dyDescent="0.15">
      <c r="A52" s="107"/>
    </row>
    <row r="53" spans="1:1" x14ac:dyDescent="0.15">
      <c r="A53" s="107"/>
    </row>
    <row r="54" spans="1:1" x14ac:dyDescent="0.15">
      <c r="A54" s="107"/>
    </row>
    <row r="55" spans="1:1" x14ac:dyDescent="0.15">
      <c r="A55" s="107"/>
    </row>
    <row r="56" spans="1:1" x14ac:dyDescent="0.15">
      <c r="A56" s="107"/>
    </row>
    <row r="57" spans="1:1" x14ac:dyDescent="0.15">
      <c r="A57" s="107"/>
    </row>
    <row r="58" spans="1:1" x14ac:dyDescent="0.15">
      <c r="A58" s="107"/>
    </row>
    <row r="59" spans="1:1" x14ac:dyDescent="0.15">
      <c r="A59" s="107"/>
    </row>
    <row r="60" spans="1:1" x14ac:dyDescent="0.15">
      <c r="A60" s="107"/>
    </row>
    <row r="61" spans="1:1" x14ac:dyDescent="0.15">
      <c r="A61" s="107"/>
    </row>
    <row r="62" spans="1:1" x14ac:dyDescent="0.15">
      <c r="A62" s="107"/>
    </row>
    <row r="63" spans="1:1" x14ac:dyDescent="0.15">
      <c r="A63" s="107"/>
    </row>
    <row r="64" spans="1:1" x14ac:dyDescent="0.15">
      <c r="A64" s="107"/>
    </row>
    <row r="65" spans="1:1" x14ac:dyDescent="0.15">
      <c r="A65" s="107"/>
    </row>
    <row r="66" spans="1:1" x14ac:dyDescent="0.15">
      <c r="A66" s="107"/>
    </row>
    <row r="67" spans="1:1" x14ac:dyDescent="0.15">
      <c r="A67" s="107"/>
    </row>
    <row r="68" spans="1:1" x14ac:dyDescent="0.15">
      <c r="A68" s="107"/>
    </row>
    <row r="69" spans="1:1" x14ac:dyDescent="0.15">
      <c r="A69" s="107"/>
    </row>
    <row r="70" spans="1:1" x14ac:dyDescent="0.15">
      <c r="A70" s="107"/>
    </row>
    <row r="71" spans="1:1" x14ac:dyDescent="0.15">
      <c r="A71" s="107"/>
    </row>
    <row r="72" spans="1:1" x14ac:dyDescent="0.15">
      <c r="A72" s="107"/>
    </row>
    <row r="73" spans="1:1" x14ac:dyDescent="0.15">
      <c r="A73" s="107"/>
    </row>
    <row r="74" spans="1:1" x14ac:dyDescent="0.15">
      <c r="A74" s="107"/>
    </row>
    <row r="75" spans="1:1" x14ac:dyDescent="0.15">
      <c r="A75" s="107"/>
    </row>
    <row r="76" spans="1:1" x14ac:dyDescent="0.15">
      <c r="A76" s="107"/>
    </row>
    <row r="77" spans="1:1" x14ac:dyDescent="0.15">
      <c r="A77" s="107"/>
    </row>
    <row r="78" spans="1:1" x14ac:dyDescent="0.15">
      <c r="A78" s="107"/>
    </row>
    <row r="79" spans="1:1" x14ac:dyDescent="0.15">
      <c r="A79" s="107"/>
    </row>
    <row r="80" spans="1:1" x14ac:dyDescent="0.15">
      <c r="A80" s="107"/>
    </row>
    <row r="81" spans="1:1" x14ac:dyDescent="0.15">
      <c r="A81" s="107"/>
    </row>
    <row r="82" spans="1:1" x14ac:dyDescent="0.15">
      <c r="A82" s="107"/>
    </row>
    <row r="83" spans="1:1" x14ac:dyDescent="0.15">
      <c r="A83" s="107"/>
    </row>
    <row r="84" spans="1:1" x14ac:dyDescent="0.15">
      <c r="A84" s="107"/>
    </row>
    <row r="85" spans="1:1" x14ac:dyDescent="0.15">
      <c r="A85" s="107"/>
    </row>
    <row r="86" spans="1:1" x14ac:dyDescent="0.15">
      <c r="A86" s="107"/>
    </row>
    <row r="87" spans="1:1" x14ac:dyDescent="0.15">
      <c r="A87" s="107"/>
    </row>
    <row r="88" spans="1:1" x14ac:dyDescent="0.15">
      <c r="A88" s="107"/>
    </row>
    <row r="89" spans="1:1" x14ac:dyDescent="0.15">
      <c r="A89" s="107"/>
    </row>
    <row r="90" spans="1:1" x14ac:dyDescent="0.15">
      <c r="A90" s="107"/>
    </row>
    <row r="91" spans="1:1" x14ac:dyDescent="0.15">
      <c r="A91" s="107"/>
    </row>
    <row r="92" spans="1:1" x14ac:dyDescent="0.15">
      <c r="A92" s="107"/>
    </row>
    <row r="93" spans="1:1" x14ac:dyDescent="0.15">
      <c r="A93" s="107"/>
    </row>
    <row r="94" spans="1:1" x14ac:dyDescent="0.15">
      <c r="A94" s="107"/>
    </row>
    <row r="95" spans="1:1" x14ac:dyDescent="0.15">
      <c r="A95" s="107"/>
    </row>
    <row r="96" spans="1:1" x14ac:dyDescent="0.15">
      <c r="A96" s="107"/>
    </row>
    <row r="97" spans="1:1" x14ac:dyDescent="0.15">
      <c r="A97" s="107"/>
    </row>
    <row r="98" spans="1:1" x14ac:dyDescent="0.15">
      <c r="A98" s="107"/>
    </row>
    <row r="99" spans="1:1" x14ac:dyDescent="0.15">
      <c r="A99" s="107"/>
    </row>
    <row r="100" spans="1:1" x14ac:dyDescent="0.15">
      <c r="A100" s="107"/>
    </row>
    <row r="101" spans="1:1" x14ac:dyDescent="0.15">
      <c r="A101" s="107"/>
    </row>
    <row r="102" spans="1:1" x14ac:dyDescent="0.15">
      <c r="A102" s="107"/>
    </row>
    <row r="103" spans="1:1" x14ac:dyDescent="0.15">
      <c r="A103" s="107"/>
    </row>
    <row r="104" spans="1:1" x14ac:dyDescent="0.15">
      <c r="A104" s="107"/>
    </row>
    <row r="105" spans="1:1" x14ac:dyDescent="0.15">
      <c r="A105" s="107"/>
    </row>
    <row r="106" spans="1:1" x14ac:dyDescent="0.15">
      <c r="A106" s="107"/>
    </row>
    <row r="107" spans="1:1" x14ac:dyDescent="0.15">
      <c r="A107" s="107"/>
    </row>
  </sheetData>
  <mergeCells count="4">
    <mergeCell ref="A7:E8"/>
    <mergeCell ref="A10:A11"/>
    <mergeCell ref="B10:B11"/>
    <mergeCell ref="C10:C11"/>
  </mergeCells>
  <phoneticPr fontId="1" type="noConversion"/>
  <printOptions horizontalCentered="1"/>
  <pageMargins left="0.75" right="0.75" top="0.7" bottom="0.49" header="0.5" footer="0.31"/>
  <pageSetup paperSize="9" scale="8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8"/>
  <sheetViews>
    <sheetView view="pageBreakPreview" zoomScaleNormal="100" zoomScaleSheetLayoutView="100" workbookViewId="0">
      <selection activeCell="B15" sqref="B15"/>
    </sheetView>
  </sheetViews>
  <sheetFormatPr defaultRowHeight="11.25" x14ac:dyDescent="0.15"/>
  <cols>
    <col min="1" max="1" width="6.140625" customWidth="1"/>
    <col min="2" max="2" width="63.7109375" customWidth="1"/>
    <col min="3" max="3" width="63.28515625" bestFit="1" customWidth="1"/>
    <col min="4" max="4" width="11.85546875" customWidth="1"/>
  </cols>
  <sheetData>
    <row r="1" spans="1:9" s="1" customFormat="1" x14ac:dyDescent="0.15">
      <c r="A1" s="53" t="s">
        <v>67</v>
      </c>
      <c r="B1" s="53"/>
    </row>
    <row r="2" spans="1:9" s="1" customFormat="1" x14ac:dyDescent="0.15">
      <c r="A2" s="229" t="s">
        <v>460</v>
      </c>
      <c r="B2" s="53"/>
    </row>
    <row r="3" spans="1:9" s="1" customFormat="1" x14ac:dyDescent="0.15">
      <c r="A3" s="1" t="s">
        <v>189</v>
      </c>
    </row>
    <row r="4" spans="1:9" s="1" customFormat="1" ht="10.9" customHeight="1" x14ac:dyDescent="0.15"/>
    <row r="5" spans="1:9" s="1" customFormat="1" ht="15" x14ac:dyDescent="0.2">
      <c r="A5" s="54"/>
      <c r="B5" s="54"/>
      <c r="C5" s="54"/>
      <c r="D5" s="54"/>
      <c r="E5" s="54"/>
      <c r="F5" s="54"/>
      <c r="G5" s="54"/>
      <c r="H5" s="54"/>
      <c r="I5" s="54"/>
    </row>
    <row r="6" spans="1:9" s="1" customFormat="1" ht="15" x14ac:dyDescent="0.2">
      <c r="A6" s="54"/>
      <c r="B6" s="54"/>
      <c r="C6" s="54"/>
      <c r="D6" s="54"/>
      <c r="E6" s="54"/>
      <c r="F6" s="54"/>
      <c r="G6" s="54"/>
      <c r="H6" s="54"/>
      <c r="I6" s="54"/>
    </row>
    <row r="7" spans="1:9" s="1" customFormat="1" ht="21.2" customHeight="1" x14ac:dyDescent="0.15">
      <c r="A7" s="293" t="s">
        <v>217</v>
      </c>
      <c r="B7" s="293"/>
      <c r="C7" s="293"/>
    </row>
    <row r="8" spans="1:9" s="1" customFormat="1" ht="12.75" x14ac:dyDescent="0.2">
      <c r="A8" s="293"/>
      <c r="B8" s="293"/>
      <c r="C8" s="293"/>
      <c r="D8" s="55"/>
      <c r="E8" s="76"/>
      <c r="F8" s="76"/>
      <c r="G8" s="76"/>
      <c r="H8" s="55"/>
      <c r="I8" s="55"/>
    </row>
    <row r="9" spans="1:9" s="1" customFormat="1" ht="12.75" x14ac:dyDescent="0.2">
      <c r="A9" s="68"/>
      <c r="B9" s="68"/>
      <c r="C9" s="68"/>
      <c r="D9" s="55"/>
      <c r="E9" s="76"/>
      <c r="F9" s="76"/>
      <c r="G9" s="76"/>
      <c r="H9" s="55"/>
      <c r="I9" s="55"/>
    </row>
    <row r="10" spans="1:9" s="1" customFormat="1" ht="12.75" x14ac:dyDescent="0.2">
      <c r="A10" s="294"/>
      <c r="B10" s="294"/>
      <c r="C10" s="295"/>
      <c r="D10" s="55"/>
      <c r="E10" s="76"/>
      <c r="F10" s="76"/>
      <c r="G10" s="76"/>
      <c r="H10" s="55"/>
      <c r="I10" s="55"/>
    </row>
    <row r="11" spans="1:9" s="1" customFormat="1" ht="13.5" thickBot="1" x14ac:dyDescent="0.25">
      <c r="A11" s="294"/>
      <c r="B11" s="294"/>
      <c r="C11" s="295"/>
      <c r="D11" s="55"/>
      <c r="E11" s="76"/>
      <c r="F11" s="76"/>
      <c r="G11" s="76"/>
      <c r="H11" s="55"/>
      <c r="I11" s="55"/>
    </row>
    <row r="12" spans="1:9" s="81" customFormat="1" ht="37.15" customHeight="1" thickBot="1" x14ac:dyDescent="0.2">
      <c r="A12" s="65" t="s">
        <v>196</v>
      </c>
      <c r="B12" s="65" t="s">
        <v>218</v>
      </c>
      <c r="C12" s="65" t="s">
        <v>38</v>
      </c>
      <c r="D12" s="65" t="s">
        <v>68</v>
      </c>
      <c r="E12" s="76"/>
      <c r="F12" s="76"/>
      <c r="G12" s="76"/>
      <c r="H12" s="80"/>
      <c r="I12" s="80"/>
    </row>
    <row r="13" spans="1:9" s="81" customFormat="1" ht="18.600000000000001" customHeight="1" x14ac:dyDescent="0.15">
      <c r="A13" s="82"/>
      <c r="B13" s="82"/>
      <c r="C13" s="83"/>
      <c r="D13" s="94">
        <f>SUM(D14:D97)</f>
        <v>10</v>
      </c>
      <c r="E13" s="80"/>
      <c r="F13" s="80"/>
      <c r="G13" s="80"/>
      <c r="H13" s="80"/>
      <c r="I13" s="80"/>
    </row>
    <row r="14" spans="1:9" s="81" customFormat="1" ht="15.75" x14ac:dyDescent="0.15">
      <c r="A14" s="92">
        <v>1</v>
      </c>
      <c r="B14" s="90" t="s">
        <v>462</v>
      </c>
      <c r="C14" s="90" t="s">
        <v>262</v>
      </c>
      <c r="D14" s="97">
        <v>10</v>
      </c>
      <c r="E14" s="108"/>
      <c r="F14" s="80"/>
      <c r="G14" s="80"/>
      <c r="H14" s="80"/>
      <c r="I14" s="80"/>
    </row>
    <row r="15" spans="1:9" s="81" customFormat="1" ht="33" customHeight="1" x14ac:dyDescent="0.15">
      <c r="A15" s="92"/>
      <c r="B15" s="90"/>
      <c r="C15" s="90"/>
      <c r="D15" s="97"/>
      <c r="E15" s="80"/>
      <c r="F15" s="80"/>
      <c r="G15" s="80"/>
      <c r="H15" s="80"/>
      <c r="I15" s="80"/>
    </row>
    <row r="16" spans="1:9" s="81" customFormat="1" ht="35.25" customHeight="1" x14ac:dyDescent="0.15">
      <c r="A16" s="92"/>
      <c r="B16" s="90"/>
      <c r="C16" s="90"/>
      <c r="D16" s="97"/>
      <c r="E16" s="80"/>
      <c r="F16" s="80"/>
      <c r="G16" s="80"/>
      <c r="H16" s="80"/>
      <c r="I16" s="80"/>
    </row>
    <row r="17" spans="1:9" s="81" customFormat="1" ht="46.5" customHeight="1" x14ac:dyDescent="0.15">
      <c r="A17" s="92"/>
      <c r="B17" s="90"/>
      <c r="C17" s="90"/>
      <c r="D17" s="97"/>
      <c r="E17" s="80"/>
      <c r="F17" s="80"/>
      <c r="G17" s="80"/>
      <c r="H17" s="80"/>
      <c r="I17" s="80"/>
    </row>
    <row r="18" spans="1:9" s="81" customFormat="1" ht="15.75" x14ac:dyDescent="0.15">
      <c r="A18" s="92"/>
      <c r="B18" s="90"/>
      <c r="C18" s="90"/>
      <c r="D18" s="97"/>
      <c r="E18" s="80"/>
      <c r="F18" s="80"/>
      <c r="G18" s="80"/>
      <c r="H18" s="80"/>
      <c r="I18" s="80"/>
    </row>
    <row r="19" spans="1:9" x14ac:dyDescent="0.15">
      <c r="A19" s="106"/>
      <c r="B19" s="56"/>
      <c r="C19" s="56"/>
      <c r="D19" s="104"/>
      <c r="E19" s="56"/>
      <c r="F19" s="56"/>
      <c r="G19" s="56"/>
      <c r="H19" s="56"/>
      <c r="I19" s="56"/>
    </row>
    <row r="20" spans="1:9" x14ac:dyDescent="0.15">
      <c r="A20" s="106"/>
      <c r="B20" s="56"/>
      <c r="C20" s="56"/>
      <c r="D20" s="104"/>
      <c r="E20" s="56"/>
      <c r="F20" s="56"/>
      <c r="G20" s="56"/>
      <c r="H20" s="56"/>
      <c r="I20" s="56"/>
    </row>
    <row r="21" spans="1:9" x14ac:dyDescent="0.15">
      <c r="A21" s="106"/>
      <c r="B21" s="56"/>
      <c r="C21" s="100"/>
      <c r="D21" s="104"/>
      <c r="E21" s="56"/>
      <c r="F21" s="56"/>
      <c r="G21" s="56"/>
      <c r="H21" s="56"/>
      <c r="I21" s="56"/>
    </row>
    <row r="22" spans="1:9" x14ac:dyDescent="0.15">
      <c r="A22" s="106"/>
      <c r="B22" s="56"/>
      <c r="C22" s="56"/>
      <c r="D22" s="104"/>
      <c r="E22" s="56"/>
      <c r="F22" s="56"/>
      <c r="G22" s="56"/>
      <c r="H22" s="56"/>
      <c r="I22" s="56"/>
    </row>
    <row r="23" spans="1:9" x14ac:dyDescent="0.15">
      <c r="A23" s="106"/>
      <c r="B23" s="56"/>
      <c r="C23" s="56"/>
      <c r="D23" s="104"/>
      <c r="E23" s="56"/>
      <c r="F23" s="56"/>
      <c r="G23" s="56"/>
      <c r="H23" s="56"/>
      <c r="I23" s="56"/>
    </row>
    <row r="24" spans="1:9" x14ac:dyDescent="0.15">
      <c r="A24" s="106"/>
      <c r="B24" s="56"/>
      <c r="C24" s="56"/>
      <c r="D24" s="104"/>
      <c r="E24" s="56"/>
      <c r="F24" s="56"/>
      <c r="G24" s="56"/>
      <c r="H24" s="56"/>
      <c r="I24" s="56"/>
    </row>
    <row r="25" spans="1:9" x14ac:dyDescent="0.15">
      <c r="A25" s="106"/>
      <c r="B25" s="56"/>
      <c r="C25" s="56"/>
      <c r="D25" s="104"/>
      <c r="E25" s="56"/>
      <c r="F25" s="56"/>
      <c r="G25" s="56"/>
      <c r="H25" s="56"/>
      <c r="I25" s="56"/>
    </row>
    <row r="26" spans="1:9" x14ac:dyDescent="0.15">
      <c r="A26" s="106"/>
      <c r="B26" s="56"/>
      <c r="C26" s="56"/>
      <c r="D26" s="104"/>
      <c r="E26" s="56"/>
      <c r="F26" s="56"/>
      <c r="G26" s="56"/>
      <c r="H26" s="56"/>
      <c r="I26" s="56"/>
    </row>
    <row r="27" spans="1:9" x14ac:dyDescent="0.15">
      <c r="A27" s="106"/>
      <c r="B27" s="56"/>
      <c r="C27" s="56"/>
      <c r="D27" s="104"/>
      <c r="E27" s="56"/>
      <c r="F27" s="56"/>
      <c r="G27" s="56"/>
      <c r="H27" s="56"/>
      <c r="I27" s="56"/>
    </row>
    <row r="28" spans="1:9" x14ac:dyDescent="0.15">
      <c r="A28" s="106"/>
      <c r="B28" s="56"/>
      <c r="C28" s="56"/>
      <c r="D28" s="104"/>
      <c r="E28" s="56"/>
      <c r="F28" s="56"/>
      <c r="G28" s="56"/>
      <c r="H28" s="56"/>
      <c r="I28" s="56"/>
    </row>
    <row r="29" spans="1:9" x14ac:dyDescent="0.15">
      <c r="A29" s="106"/>
      <c r="B29" s="56"/>
      <c r="C29" s="56"/>
      <c r="D29" s="104"/>
      <c r="E29" s="56"/>
      <c r="F29" s="56"/>
      <c r="G29" s="56"/>
      <c r="H29" s="56"/>
      <c r="I29" s="56"/>
    </row>
    <row r="30" spans="1:9" x14ac:dyDescent="0.15">
      <c r="A30" s="106"/>
      <c r="B30" s="56"/>
      <c r="C30" s="56"/>
      <c r="D30" s="104"/>
      <c r="E30" s="56"/>
      <c r="F30" s="56"/>
      <c r="G30" s="56"/>
      <c r="H30" s="56"/>
      <c r="I30" s="56"/>
    </row>
    <row r="31" spans="1:9" x14ac:dyDescent="0.15">
      <c r="A31" s="106"/>
      <c r="B31" s="56"/>
      <c r="C31" s="56"/>
      <c r="D31" s="104"/>
      <c r="E31" s="56"/>
      <c r="F31" s="56"/>
      <c r="G31" s="56"/>
      <c r="H31" s="56"/>
      <c r="I31" s="56"/>
    </row>
    <row r="32" spans="1:9" x14ac:dyDescent="0.15">
      <c r="A32" s="106"/>
      <c r="B32" s="56"/>
      <c r="C32" s="56"/>
      <c r="D32" s="104"/>
      <c r="E32" s="56"/>
      <c r="F32" s="56"/>
      <c r="G32" s="56"/>
      <c r="H32" s="56"/>
      <c r="I32" s="56"/>
    </row>
    <row r="33" spans="1:9" x14ac:dyDescent="0.15">
      <c r="A33" s="106"/>
      <c r="B33" s="56"/>
      <c r="C33" s="56"/>
      <c r="D33" s="104"/>
      <c r="E33" s="56"/>
      <c r="F33" s="56"/>
      <c r="G33" s="56"/>
      <c r="H33" s="56"/>
      <c r="I33" s="56"/>
    </row>
    <row r="34" spans="1:9" x14ac:dyDescent="0.15">
      <c r="A34" s="106"/>
      <c r="B34" s="56"/>
      <c r="C34" s="56"/>
      <c r="D34" s="104"/>
      <c r="E34" s="56"/>
      <c r="F34" s="56"/>
      <c r="G34" s="56"/>
      <c r="H34" s="56"/>
      <c r="I34" s="56"/>
    </row>
    <row r="35" spans="1:9" x14ac:dyDescent="0.15">
      <c r="A35" s="106"/>
      <c r="B35" s="56"/>
      <c r="C35" s="56"/>
      <c r="D35" s="104"/>
      <c r="E35" s="56"/>
      <c r="F35" s="56"/>
      <c r="G35" s="56"/>
      <c r="H35" s="56"/>
      <c r="I35" s="56"/>
    </row>
    <row r="36" spans="1:9" x14ac:dyDescent="0.15">
      <c r="A36" s="106"/>
      <c r="B36" s="56"/>
      <c r="C36" s="56"/>
      <c r="D36" s="104"/>
      <c r="E36" s="56"/>
      <c r="F36" s="56"/>
      <c r="G36" s="56"/>
      <c r="H36" s="56"/>
      <c r="I36" s="56"/>
    </row>
    <row r="37" spans="1:9" x14ac:dyDescent="0.15">
      <c r="A37" s="106"/>
      <c r="B37" s="56"/>
      <c r="C37" s="56"/>
      <c r="D37" s="104"/>
      <c r="E37" s="56"/>
      <c r="F37" s="56"/>
      <c r="G37" s="56"/>
      <c r="H37" s="56"/>
      <c r="I37" s="56"/>
    </row>
    <row r="38" spans="1:9" x14ac:dyDescent="0.15">
      <c r="A38" s="106"/>
      <c r="B38" s="56"/>
      <c r="C38" s="56"/>
      <c r="D38" s="104"/>
      <c r="E38" s="56"/>
      <c r="F38" s="56"/>
      <c r="G38" s="56"/>
      <c r="H38" s="56"/>
      <c r="I38" s="56"/>
    </row>
    <row r="39" spans="1:9" x14ac:dyDescent="0.15">
      <c r="A39" s="106"/>
      <c r="B39" s="56"/>
      <c r="C39" s="56"/>
      <c r="D39" s="104"/>
      <c r="E39" s="56"/>
      <c r="F39" s="56"/>
      <c r="G39" s="56"/>
      <c r="H39" s="56"/>
      <c r="I39" s="56"/>
    </row>
    <row r="40" spans="1:9" x14ac:dyDescent="0.15">
      <c r="A40" s="106"/>
      <c r="B40" s="56"/>
      <c r="C40" s="56"/>
      <c r="D40" s="104"/>
      <c r="E40" s="56"/>
      <c r="F40" s="56"/>
      <c r="G40" s="56"/>
      <c r="H40" s="56"/>
      <c r="I40" s="56"/>
    </row>
    <row r="41" spans="1:9" x14ac:dyDescent="0.15">
      <c r="A41" s="106"/>
      <c r="B41" s="56"/>
      <c r="C41" s="56"/>
      <c r="D41" s="104"/>
      <c r="E41" s="56"/>
      <c r="F41" s="56"/>
      <c r="G41" s="56"/>
      <c r="H41" s="56"/>
      <c r="I41" s="56"/>
    </row>
    <row r="42" spans="1:9" x14ac:dyDescent="0.15">
      <c r="A42" s="106"/>
      <c r="B42" s="56"/>
      <c r="C42" s="56"/>
      <c r="D42" s="104"/>
      <c r="E42" s="56"/>
      <c r="F42" s="56"/>
      <c r="G42" s="56"/>
      <c r="H42" s="56"/>
      <c r="I42" s="56"/>
    </row>
    <row r="43" spans="1:9" x14ac:dyDescent="0.15">
      <c r="A43" s="106"/>
      <c r="B43" s="56"/>
      <c r="C43" s="56"/>
      <c r="D43" s="104"/>
      <c r="E43" s="56"/>
      <c r="F43" s="56"/>
      <c r="G43" s="56"/>
      <c r="H43" s="56"/>
      <c r="I43" s="56"/>
    </row>
    <row r="44" spans="1:9" x14ac:dyDescent="0.15">
      <c r="A44" s="107"/>
      <c r="D44" s="105"/>
    </row>
    <row r="45" spans="1:9" x14ac:dyDescent="0.15">
      <c r="A45" s="107"/>
      <c r="D45" s="105"/>
    </row>
    <row r="46" spans="1:9" x14ac:dyDescent="0.15">
      <c r="A46" s="107"/>
      <c r="D46" s="105"/>
    </row>
    <row r="47" spans="1:9" x14ac:dyDescent="0.15">
      <c r="A47" s="107"/>
      <c r="D47" s="105"/>
    </row>
    <row r="48" spans="1:9" x14ac:dyDescent="0.15">
      <c r="A48" s="107"/>
      <c r="D48" s="105"/>
    </row>
    <row r="49" spans="1:4" x14ac:dyDescent="0.15">
      <c r="A49" s="107"/>
      <c r="D49" s="105"/>
    </row>
    <row r="50" spans="1:4" x14ac:dyDescent="0.15">
      <c r="A50" s="107"/>
      <c r="D50" s="105"/>
    </row>
    <row r="51" spans="1:4" x14ac:dyDescent="0.15">
      <c r="A51" s="107"/>
      <c r="D51" s="105"/>
    </row>
    <row r="52" spans="1:4" x14ac:dyDescent="0.15">
      <c r="A52" s="107"/>
      <c r="D52" s="105"/>
    </row>
    <row r="53" spans="1:4" x14ac:dyDescent="0.15">
      <c r="A53" s="107"/>
      <c r="D53" s="105"/>
    </row>
    <row r="54" spans="1:4" x14ac:dyDescent="0.15">
      <c r="A54" s="107"/>
      <c r="D54" s="105"/>
    </row>
    <row r="55" spans="1:4" x14ac:dyDescent="0.15">
      <c r="A55" s="107"/>
      <c r="D55" s="105"/>
    </row>
    <row r="56" spans="1:4" x14ac:dyDescent="0.15">
      <c r="A56" s="107"/>
      <c r="D56" s="105"/>
    </row>
    <row r="57" spans="1:4" x14ac:dyDescent="0.15">
      <c r="A57" s="107"/>
      <c r="D57" s="105"/>
    </row>
    <row r="58" spans="1:4" x14ac:dyDescent="0.15">
      <c r="A58" s="107"/>
      <c r="D58" s="105"/>
    </row>
    <row r="59" spans="1:4" x14ac:dyDescent="0.15">
      <c r="A59" s="107"/>
      <c r="D59" s="105"/>
    </row>
    <row r="60" spans="1:4" x14ac:dyDescent="0.15">
      <c r="A60" s="107"/>
      <c r="D60" s="105"/>
    </row>
    <row r="61" spans="1:4" x14ac:dyDescent="0.15">
      <c r="A61" s="107"/>
    </row>
    <row r="62" spans="1:4" x14ac:dyDescent="0.15">
      <c r="A62" s="107"/>
    </row>
    <row r="63" spans="1:4" x14ac:dyDescent="0.15">
      <c r="A63" s="107"/>
    </row>
    <row r="64" spans="1:4" x14ac:dyDescent="0.15">
      <c r="A64" s="107"/>
    </row>
    <row r="65" spans="1:1" x14ac:dyDescent="0.15">
      <c r="A65" s="107"/>
    </row>
    <row r="66" spans="1:1" x14ac:dyDescent="0.15">
      <c r="A66" s="107"/>
    </row>
    <row r="67" spans="1:1" x14ac:dyDescent="0.15">
      <c r="A67" s="107"/>
    </row>
    <row r="68" spans="1:1" x14ac:dyDescent="0.15">
      <c r="A68" s="107"/>
    </row>
    <row r="69" spans="1:1" x14ac:dyDescent="0.15">
      <c r="A69" s="107"/>
    </row>
    <row r="70" spans="1:1" x14ac:dyDescent="0.15">
      <c r="A70" s="107"/>
    </row>
    <row r="71" spans="1:1" x14ac:dyDescent="0.15">
      <c r="A71" s="107"/>
    </row>
    <row r="72" spans="1:1" x14ac:dyDescent="0.15">
      <c r="A72" s="107"/>
    </row>
    <row r="73" spans="1:1" x14ac:dyDescent="0.15">
      <c r="A73" s="107"/>
    </row>
    <row r="74" spans="1:1" x14ac:dyDescent="0.15">
      <c r="A74" s="107"/>
    </row>
    <row r="75" spans="1:1" x14ac:dyDescent="0.15">
      <c r="A75" s="107"/>
    </row>
    <row r="76" spans="1:1" x14ac:dyDescent="0.15">
      <c r="A76" s="107"/>
    </row>
    <row r="77" spans="1:1" x14ac:dyDescent="0.15">
      <c r="A77" s="107"/>
    </row>
    <row r="78" spans="1:1" x14ac:dyDescent="0.15">
      <c r="A78" s="107"/>
    </row>
    <row r="79" spans="1:1" x14ac:dyDescent="0.15">
      <c r="A79" s="107"/>
    </row>
    <row r="80" spans="1:1" x14ac:dyDescent="0.15">
      <c r="A80" s="107"/>
    </row>
    <row r="81" spans="1:1" x14ac:dyDescent="0.15">
      <c r="A81" s="107"/>
    </row>
    <row r="82" spans="1:1" x14ac:dyDescent="0.15">
      <c r="A82" s="107"/>
    </row>
    <row r="83" spans="1:1" x14ac:dyDescent="0.15">
      <c r="A83" s="107"/>
    </row>
    <row r="84" spans="1:1" x14ac:dyDescent="0.15">
      <c r="A84" s="107"/>
    </row>
    <row r="85" spans="1:1" x14ac:dyDescent="0.15">
      <c r="A85" s="107"/>
    </row>
    <row r="86" spans="1:1" x14ac:dyDescent="0.15">
      <c r="A86" s="107"/>
    </row>
    <row r="87" spans="1:1" x14ac:dyDescent="0.15">
      <c r="A87" s="107"/>
    </row>
    <row r="88" spans="1:1" x14ac:dyDescent="0.15">
      <c r="A88" s="107"/>
    </row>
    <row r="89" spans="1:1" x14ac:dyDescent="0.15">
      <c r="A89" s="107"/>
    </row>
    <row r="90" spans="1:1" x14ac:dyDescent="0.15">
      <c r="A90" s="107"/>
    </row>
    <row r="91" spans="1:1" x14ac:dyDescent="0.15">
      <c r="A91" s="107"/>
    </row>
    <row r="92" spans="1:1" x14ac:dyDescent="0.15">
      <c r="A92" s="107"/>
    </row>
    <row r="93" spans="1:1" x14ac:dyDescent="0.15">
      <c r="A93" s="107"/>
    </row>
    <row r="94" spans="1:1" x14ac:dyDescent="0.15">
      <c r="A94" s="107"/>
    </row>
    <row r="95" spans="1:1" x14ac:dyDescent="0.15">
      <c r="A95" s="107"/>
    </row>
    <row r="96" spans="1:1" x14ac:dyDescent="0.15">
      <c r="A96" s="107"/>
    </row>
    <row r="97" spans="1:1" x14ac:dyDescent="0.15">
      <c r="A97" s="107"/>
    </row>
    <row r="98" spans="1:1" x14ac:dyDescent="0.15">
      <c r="A98" s="107"/>
    </row>
    <row r="99" spans="1:1" x14ac:dyDescent="0.15">
      <c r="A99" s="107"/>
    </row>
    <row r="100" spans="1:1" x14ac:dyDescent="0.15">
      <c r="A100" s="107"/>
    </row>
    <row r="101" spans="1:1" x14ac:dyDescent="0.15">
      <c r="A101" s="107"/>
    </row>
    <row r="102" spans="1:1" x14ac:dyDescent="0.15">
      <c r="A102" s="107"/>
    </row>
    <row r="103" spans="1:1" x14ac:dyDescent="0.15">
      <c r="A103" s="107"/>
    </row>
    <row r="104" spans="1:1" x14ac:dyDescent="0.15">
      <c r="A104" s="107"/>
    </row>
    <row r="105" spans="1:1" x14ac:dyDescent="0.15">
      <c r="A105" s="107"/>
    </row>
    <row r="106" spans="1:1" x14ac:dyDescent="0.15">
      <c r="A106" s="107"/>
    </row>
    <row r="107" spans="1:1" x14ac:dyDescent="0.15">
      <c r="A107" s="107"/>
    </row>
    <row r="108" spans="1:1" x14ac:dyDescent="0.15">
      <c r="A108" s="107"/>
    </row>
  </sheetData>
  <mergeCells count="4">
    <mergeCell ref="A7:C8"/>
    <mergeCell ref="A10:A11"/>
    <mergeCell ref="B10:B11"/>
    <mergeCell ref="C10:C11"/>
  </mergeCells>
  <phoneticPr fontId="1" type="noConversion"/>
  <printOptions horizontalCentered="1"/>
  <pageMargins left="0.75" right="0.75" top="0.7" bottom="0.49" header="0.5" footer="0.3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11</vt:i4>
      </vt:variant>
    </vt:vector>
  </HeadingPairs>
  <TitlesOfParts>
    <vt:vector size="35" baseType="lpstr">
      <vt:lpstr>Date_Ini</vt:lpstr>
      <vt:lpstr>CENTRALIZATOR</vt:lpstr>
      <vt:lpstr>1.1.1.1-Carti</vt:lpstr>
      <vt:lpstr>1.1.1.2-Carti </vt:lpstr>
      <vt:lpstr>1.1.2.1-Carti-Editor</vt:lpstr>
      <vt:lpstr>1.1.2.2-Carti-Editor</vt:lpstr>
      <vt:lpstr>1.2.1-Manuale</vt:lpstr>
      <vt:lpstr>1.2.2-Indrumatoare</vt:lpstr>
      <vt:lpstr>1.3-Coordonare</vt:lpstr>
      <vt:lpstr>2.1-ISI_Journals</vt:lpstr>
      <vt:lpstr>2.1-ISI_Proceedings</vt:lpstr>
      <vt:lpstr>2.2-BDI_Journals + Proceedings</vt:lpstr>
      <vt:lpstr>2.2-BDI_Proceedings </vt:lpstr>
      <vt:lpstr>2.4.1.1-Granturi2.4.2.1</vt:lpstr>
      <vt:lpstr>2.4.1.2-Granturi 2.4.2.2</vt:lpstr>
      <vt:lpstr>2.5-Proiecte</vt:lpstr>
      <vt:lpstr>3.1.1-Citari_ISI</vt:lpstr>
      <vt:lpstr>3.1.1-Citari_BDI</vt:lpstr>
      <vt:lpstr>3.2-Prez</vt:lpstr>
      <vt:lpstr>3.3-Colect</vt:lpstr>
      <vt:lpstr>3.4-Exp_Manag</vt:lpstr>
      <vt:lpstr>3.5-Premii</vt:lpstr>
      <vt:lpstr>3.6-Membru</vt:lpstr>
      <vt:lpstr>Sheet1</vt:lpstr>
      <vt:lpstr>'1.1.1.1-Carti'!Print_Area</vt:lpstr>
      <vt:lpstr>'1.1.1.2-Carti '!Print_Area</vt:lpstr>
      <vt:lpstr>'1.1.2.1-Carti-Editor'!Print_Area</vt:lpstr>
      <vt:lpstr>'1.1.2.2-Carti-Editor'!Print_Area</vt:lpstr>
      <vt:lpstr>'1.2.1-Manuale'!Print_Area</vt:lpstr>
      <vt:lpstr>'1.2.2-Indrumatoare'!Print_Area</vt:lpstr>
      <vt:lpstr>'2.1-ISI_Proceedings'!Print_Area</vt:lpstr>
      <vt:lpstr>'2.4.1.2-Granturi 2.4.2.2'!Print_Area</vt:lpstr>
      <vt:lpstr>'3.1.1-Citari_BDI'!Print_Area</vt:lpstr>
      <vt:lpstr>'3.1.1-Citari_ISI'!Print_Area</vt:lpstr>
      <vt:lpstr>'3.2-Prez'!Print_Area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MVM</dc:creator>
  <cp:lastModifiedBy>atracting2</cp:lastModifiedBy>
  <cp:lastPrinted>2016-01-25T08:07:21Z</cp:lastPrinted>
  <dcterms:created xsi:type="dcterms:W3CDTF">2013-01-07T21:33:10Z</dcterms:created>
  <dcterms:modified xsi:type="dcterms:W3CDTF">2016-05-03T05:59:59Z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