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za habil\documente UPT\CD\"/>
    </mc:Choice>
  </mc:AlternateContent>
  <bookViews>
    <workbookView xWindow="0" yWindow="0" windowWidth="19200" windowHeight="11595" firstSheet="6" activeTab="12"/>
  </bookViews>
  <sheets>
    <sheet name="Centralizator" sheetId="14" r:id="rId1"/>
    <sheet name="CDI-ART" sheetId="1" r:id="rId2"/>
    <sheet name="CDI-BRV" sheetId="15" r:id="rId3"/>
    <sheet name="CDI-MON-i" sheetId="13" r:id="rId4"/>
    <sheet name="CDI-MON-n" sheetId="2" r:id="rId5"/>
    <sheet name="DID-MSC" sheetId="4" r:id="rId6"/>
    <sheet name="DID-LAB" sheetId="5" r:id="rId7"/>
    <sheet name="RIA-GRA-i" sheetId="6" r:id="rId8"/>
    <sheet name="RIA-GRA-n" sheetId="7" r:id="rId9"/>
    <sheet name="RIA-CTR-i" sheetId="8" r:id="rId10"/>
    <sheet name="RIA-CTR-n" sheetId="3" r:id="rId11"/>
    <sheet name="RIA-GRA-i-m" sheetId="9" r:id="rId12"/>
    <sheet name="RIA-GRA-n-m" sheetId="10" r:id="rId13"/>
    <sheet name="RIA-CTR-i-m" sheetId="11" r:id="rId14"/>
    <sheet name="RIA-CTR-n-m" sheetId="12" r:id="rId15"/>
  </sheets>
  <definedNames>
    <definedName name="_xlnm.Print_Area" localSheetId="1">'CDI-ART'!$A$1:$K$626</definedName>
    <definedName name="_xlnm.Print_Area" localSheetId="2">'CDI-BRV'!$A$1:$F$14</definedName>
    <definedName name="_xlnm.Print_Area" localSheetId="3">'CDI-MON-i'!$A$1:$J$20</definedName>
    <definedName name="_xlnm.Print_Area" localSheetId="4">'CDI-MON-n'!$A$1:$I$18</definedName>
    <definedName name="_xlnm.Print_Area" localSheetId="0">Centralizator!$A$1:$E$41</definedName>
    <definedName name="_xlnm.Print_Area" localSheetId="6">'DID-LAB'!$A$1:$D$21</definedName>
    <definedName name="_xlnm.Print_Area" localSheetId="5">'DID-MSC'!$A$1:$H$21</definedName>
    <definedName name="_xlnm.Print_Area" localSheetId="9">'RIA-CTR-i'!$A$1:$G$18</definedName>
    <definedName name="_xlnm.Print_Area" localSheetId="13">'RIA-CTR-i-m'!$A$1:$G$18</definedName>
    <definedName name="_xlnm.Print_Area" localSheetId="14">'RIA-CTR-n-m'!$A$1:$G$18</definedName>
    <definedName name="_xlnm.Print_Area" localSheetId="7">'RIA-GRA-i'!$A$1:$G$18</definedName>
    <definedName name="_xlnm.Print_Area" localSheetId="11">'RIA-GRA-i-m'!$A$1:$G$23</definedName>
    <definedName name="_xlnm.Print_Area" localSheetId="8">'RIA-GRA-n'!$A$1:$G$35</definedName>
    <definedName name="_xlnm.Print_Area" localSheetId="12">'RIA-GRA-n-m'!$A$1:$G$20</definedName>
  </definedNames>
  <calcPr calcId="171027"/>
</workbook>
</file>

<file path=xl/calcChain.xml><?xml version="1.0" encoding="utf-8"?>
<calcChain xmlns="http://schemas.openxmlformats.org/spreadsheetml/2006/main">
  <c r="C18" i="14" l="1"/>
  <c r="C34" i="14"/>
  <c r="C27" i="14"/>
  <c r="C25" i="14" s="1"/>
  <c r="C36" i="14"/>
  <c r="C32" i="14"/>
  <c r="C31" i="14" s="1"/>
  <c r="C30" i="14" s="1"/>
  <c r="C24" i="14"/>
  <c r="C26" i="14" l="1"/>
  <c r="J35" i="1"/>
  <c r="J34" i="1"/>
  <c r="J39" i="1"/>
  <c r="J40" i="1"/>
  <c r="G7" i="7" l="1"/>
  <c r="G9" i="7"/>
  <c r="G10" i="7"/>
  <c r="G8" i="7"/>
  <c r="H10" i="4"/>
  <c r="H8" i="4"/>
  <c r="H9" i="4"/>
  <c r="J72" i="1"/>
  <c r="J52" i="1"/>
  <c r="J51" i="1"/>
  <c r="J59" i="1"/>
  <c r="J55" i="1"/>
  <c r="J54" i="1"/>
  <c r="J42" i="1"/>
  <c r="J23" i="1"/>
  <c r="J22" i="1"/>
  <c r="J20" i="1"/>
  <c r="J10" i="1"/>
  <c r="J9" i="1"/>
  <c r="J8" i="1"/>
  <c r="G10" i="10"/>
  <c r="G9" i="10"/>
  <c r="G19" i="7"/>
  <c r="G23" i="7"/>
  <c r="G24" i="7"/>
  <c r="G25" i="7"/>
  <c r="G26" i="7"/>
  <c r="G21" i="7"/>
  <c r="G20" i="7"/>
  <c r="G18" i="7"/>
  <c r="G15" i="7"/>
  <c r="G16" i="7"/>
  <c r="G17" i="7"/>
  <c r="G22" i="7"/>
  <c r="G8" i="10"/>
  <c r="G13" i="7"/>
  <c r="G14" i="7"/>
  <c r="G27" i="7"/>
  <c r="I8" i="2"/>
  <c r="J73" i="1"/>
  <c r="J65" i="1"/>
  <c r="J63" i="1"/>
  <c r="J62" i="1"/>
  <c r="J61" i="1"/>
  <c r="J60" i="1"/>
  <c r="J58" i="1"/>
  <c r="J57" i="1"/>
  <c r="J53" i="1"/>
  <c r="J44" i="1"/>
  <c r="J64" i="1"/>
  <c r="J15" i="1"/>
  <c r="J16" i="1"/>
  <c r="J17" i="1"/>
  <c r="J18" i="1"/>
  <c r="J19" i="1"/>
  <c r="J21" i="1"/>
  <c r="J24" i="1"/>
  <c r="J25" i="1"/>
  <c r="J26" i="1"/>
  <c r="J27" i="1"/>
  <c r="J28" i="1"/>
  <c r="J29" i="1"/>
  <c r="J30" i="1"/>
  <c r="J31" i="1"/>
  <c r="J32" i="1"/>
  <c r="J33" i="1"/>
  <c r="J36" i="1"/>
  <c r="J37" i="1"/>
  <c r="J38" i="1"/>
  <c r="J41" i="1"/>
  <c r="J43" i="1"/>
  <c r="J56" i="1"/>
  <c r="I7" i="2"/>
  <c r="I12" i="2"/>
  <c r="I9" i="2"/>
  <c r="I10" i="2"/>
  <c r="J7" i="13"/>
  <c r="J11" i="13" s="1"/>
  <c r="J8" i="13"/>
  <c r="J9" i="13"/>
  <c r="J10" i="13"/>
  <c r="I11" i="2"/>
  <c r="G7" i="12"/>
  <c r="G8" i="12"/>
  <c r="G6" i="12"/>
  <c r="G9" i="12"/>
  <c r="G7" i="11"/>
  <c r="G8" i="11"/>
  <c r="G9" i="11"/>
  <c r="G6" i="11"/>
  <c r="G6" i="9"/>
  <c r="G7" i="9"/>
  <c r="G8" i="9"/>
  <c r="G9" i="9"/>
  <c r="G11" i="9"/>
  <c r="G7" i="8"/>
  <c r="G8" i="8"/>
  <c r="G6" i="8"/>
  <c r="G9" i="8"/>
  <c r="G6" i="6"/>
  <c r="G7" i="6"/>
  <c r="G8" i="6"/>
  <c r="G9" i="6"/>
  <c r="G8" i="3"/>
  <c r="G7" i="3"/>
  <c r="G6" i="3"/>
  <c r="G9" i="3"/>
  <c r="G7" i="10"/>
  <c r="G11" i="10"/>
  <c r="G6" i="10"/>
  <c r="G10" i="9"/>
  <c r="J12" i="1"/>
  <c r="H11" i="4"/>
  <c r="H16" i="4"/>
  <c r="H12" i="4"/>
  <c r="H13" i="4"/>
  <c r="H14" i="4"/>
  <c r="H15" i="4"/>
  <c r="J14" i="1"/>
  <c r="J13" i="1"/>
  <c r="G6" i="7"/>
  <c r="G28" i="7"/>
  <c r="G11" i="7"/>
  <c r="G12" i="7"/>
  <c r="G10" i="6"/>
  <c r="G11" i="6"/>
  <c r="D14" i="5"/>
  <c r="J6" i="1"/>
  <c r="J7" i="1"/>
  <c r="J11" i="1"/>
  <c r="G12" i="10"/>
  <c r="J45" i="1" l="1"/>
  <c r="J46" i="1"/>
  <c r="J47" i="1"/>
  <c r="J66" i="1"/>
  <c r="J75" i="1"/>
  <c r="J67" i="1"/>
  <c r="C21" i="14" l="1"/>
  <c r="C16" i="14" s="1"/>
  <c r="C14" i="14" s="1"/>
  <c r="C37" i="14" s="1"/>
</calcChain>
</file>

<file path=xl/sharedStrings.xml><?xml version="1.0" encoding="utf-8"?>
<sst xmlns="http://schemas.openxmlformats.org/spreadsheetml/2006/main" count="820" uniqueCount="528">
  <si>
    <t>AUTORI</t>
  </si>
  <si>
    <t>TITLU</t>
  </si>
  <si>
    <t>REVISTA</t>
  </si>
  <si>
    <t>Punctaj</t>
  </si>
  <si>
    <t>Nr. crt</t>
  </si>
  <si>
    <t>Criteriul DID- indicator DID-MSC - Manuale suport de curs format tiparit sau format electronic</t>
  </si>
  <si>
    <t>Autori</t>
  </si>
  <si>
    <t>Editura</t>
  </si>
  <si>
    <t>ISBN</t>
  </si>
  <si>
    <t>Anul</t>
  </si>
  <si>
    <t>1</t>
  </si>
  <si>
    <t>2</t>
  </si>
  <si>
    <t>3</t>
  </si>
  <si>
    <t>Titlu</t>
  </si>
  <si>
    <t>Nr.crt.</t>
  </si>
  <si>
    <t>Laborator</t>
  </si>
  <si>
    <t>Denumirea standului</t>
  </si>
  <si>
    <t>Denumirea grantului</t>
  </si>
  <si>
    <t>Nr. Grant</t>
  </si>
  <si>
    <t>Beneficiar</t>
  </si>
  <si>
    <t>Nr. crt.</t>
  </si>
  <si>
    <t>Valoare                          grant                         EURO</t>
  </si>
  <si>
    <t>Finantator</t>
  </si>
  <si>
    <t>Denumire contract</t>
  </si>
  <si>
    <t>Nr. contract</t>
  </si>
  <si>
    <t>Număr pagini contributie</t>
  </si>
  <si>
    <t>Număr total pagini</t>
  </si>
  <si>
    <t>Total DID-MSC</t>
  </si>
  <si>
    <t>ANUL</t>
  </si>
  <si>
    <t>Vol (Nr)</t>
  </si>
  <si>
    <t>Pagina</t>
  </si>
  <si>
    <t>ISSN</t>
  </si>
  <si>
    <t>4</t>
  </si>
  <si>
    <t>5</t>
  </si>
  <si>
    <t>6</t>
  </si>
  <si>
    <t>7</t>
  </si>
  <si>
    <t>Criteriul CDI- indicator CDI-ART - Articole stiintifice publicate in reviste de specialitate cotate ISI, sau în reviste/volume indexate ISI sau BDI</t>
  </si>
  <si>
    <t>Criteriul DID- indicator DID-LAB - Standuri/laboratoare pentru activitati didactice realizate sau dezvoltate de candidat, cu lucrări de laborator elaborate de candidat şi incluse în îndrumător laborator format tipărit sau format electronic</t>
  </si>
  <si>
    <t>Criteriul RIA- indicator RIA-CTR-n - Director contract cu beneficiar din mediul economic naţional</t>
  </si>
  <si>
    <t>Criteriul RIA- indicator RIA-CTR-i - Director contract cu beneficiar din mediul economic internaţional</t>
  </si>
  <si>
    <t>Total RIA-CTR-i</t>
  </si>
  <si>
    <t>Total RIA-CTR-n</t>
  </si>
  <si>
    <t>Total RIA-GRA-i</t>
  </si>
  <si>
    <t>Valoare                          contract                         EURO</t>
  </si>
  <si>
    <t>Total RIA-GRA-i-m</t>
  </si>
  <si>
    <t>Total RIA-GRA-n-m</t>
  </si>
  <si>
    <t>Total RIA-CTR-i-m</t>
  </si>
  <si>
    <t>Criteriul RIA- indicator complementar RIA-GRA-n-m - Membru în echipa de grant naţional</t>
  </si>
  <si>
    <t>Criteriul RIA- indicator RIA-GRA-n - Director sau responsabil partener grant naţional</t>
  </si>
  <si>
    <t>Total RIA-GRA-n</t>
  </si>
  <si>
    <t>Criteriul RIA- indicator RIA-GRA-i - Director sau responsabil partener grant internaţional</t>
  </si>
  <si>
    <t>Total RIA-CTR-n-m</t>
  </si>
  <si>
    <t>Total DID-LAB</t>
  </si>
  <si>
    <t>Finanţator</t>
  </si>
  <si>
    <t>Criteriul CDI- indicator CDI-MON-i - Monografii de specialitate sau capitole in monografii de specialitate editură internaţională</t>
  </si>
  <si>
    <t>Total CDI-MON-i</t>
  </si>
  <si>
    <t>Criteriul CDI- indicator CDI-MON-n - Monografii de specialitate sau capitole in monografii de specialitate editură naţională</t>
  </si>
  <si>
    <t>Total CDI-MON-n</t>
  </si>
  <si>
    <t>Valoare                          grant                         LEI</t>
  </si>
  <si>
    <t>Valoare                          contract                         LEI</t>
  </si>
  <si>
    <t>Stoian F.D., Morimoto H., Sato T., Maekawa T.</t>
  </si>
  <si>
    <t>Cluster growth and structures of Lennard-Jones molecules near the critical point</t>
  </si>
  <si>
    <t>6(1)</t>
  </si>
  <si>
    <t>15-30</t>
  </si>
  <si>
    <t>Vekas L, Bica D., Marinica O., Rasa M., Socoliuc V., Stoian F.D.</t>
  </si>
  <si>
    <t>Concentrated magnetic fluids on water and short chain length organic carriers</t>
  </si>
  <si>
    <t xml:space="preserve"> J MAGN MAGN MATER</t>
  </si>
  <si>
    <t>0304-8853</t>
  </si>
  <si>
    <t>50-53</t>
  </si>
  <si>
    <t>2.1</t>
  </si>
  <si>
    <t>Yang, Xiongbo; Jiang, Yuhuan; Huang, Yuehua; et al.</t>
  </si>
  <si>
    <t>Magnetic-field-tuned Insulator to Conductor Transition in Magnetorheological Suspension</t>
  </si>
  <si>
    <t>JOURNAL OF MAGNETICS</t>
  </si>
  <si>
    <t>1226-1750</t>
  </si>
  <si>
    <t>19(4)</t>
  </si>
  <si>
    <t>345-348</t>
  </si>
  <si>
    <t>2.2.</t>
  </si>
  <si>
    <t>Joseph A, Mathew S</t>
  </si>
  <si>
    <t>Ferrofluids: Synthetic Strategies, Stabilization, Physicochemical Features, Characterization, and Applications</t>
  </si>
  <si>
    <t>CHEMPLUSCHEM</t>
  </si>
  <si>
    <t>2192-6506</t>
  </si>
  <si>
    <t>79(10)</t>
  </si>
  <si>
    <t>1382-1420</t>
  </si>
  <si>
    <t>2.3.</t>
  </si>
  <si>
    <t>Jeyasubramanian, K.; Selvakumar, N.; Ilakkiya, J.; et al.</t>
  </si>
  <si>
    <t>Magnetic Flux Alignment Studies on Entrapped Ferrofluid Nanoparticles in Poly Vinyl Alcohol Matrix</t>
  </si>
  <si>
    <t>JOURNAL OF MATERIALS SCIENCE &amp; TECHNOLOGY</t>
  </si>
  <si>
    <t>1005-0302</t>
  </si>
  <si>
    <t>29(10)</t>
  </si>
  <si>
    <t xml:space="preserve"> 903-908</t>
  </si>
  <si>
    <t>2.4</t>
  </si>
  <si>
    <t>Taniguchi T., Watanabe T., Katsumata K., Okada K, Smatsushita M.</t>
  </si>
  <si>
    <t>Synthesis of Amphipathic YVO4:Eu3+ Nanophosphors by Oleate-Modified Nucleation/Hydrothermal-Growth Process</t>
  </si>
  <si>
    <t>J CHEM PHYS C</t>
  </si>
  <si>
    <t>1932-7447</t>
  </si>
  <si>
    <t>114(9)</t>
  </si>
  <si>
    <t>3763-3769</t>
  </si>
  <si>
    <t>2.5</t>
  </si>
  <si>
    <t>Zhang, W., Shen, H., Zhuang, L., Deng, Y. Y., Hu, S. L., Lin, Y. Y.</t>
  </si>
  <si>
    <t>Synthesis of carboxymethyl-chitosan-bound magnetic nanoparticles by the spraying co-precipitation method</t>
  </si>
  <si>
    <t>SCRIPTA MATERIALIA</t>
  </si>
  <si>
    <t>1359-6462</t>
  </si>
  <si>
    <t>59(2)</t>
  </si>
  <si>
    <t xml:space="preserve"> 211-214</t>
  </si>
  <si>
    <t>2.6</t>
  </si>
  <si>
    <t>Tombacz E., Bica D., Hajdu A., Illes E., Majzik A., Vekas L.</t>
  </si>
  <si>
    <t>Surfactant double layer stabilized magnetic nanofluids for biomedical application</t>
  </si>
  <si>
    <t>JOURNAL OF PHYSICS-CONDENSED MATTER</t>
  </si>
  <si>
    <t>0953-8984</t>
  </si>
  <si>
    <t>20(20)</t>
  </si>
  <si>
    <t>2.7</t>
  </si>
  <si>
    <t>Balasoiu, M., Avdeev, M. V., Aksenov, V. L.</t>
  </si>
  <si>
    <t>SANS study of clusters in aqueous magnetic fluids</t>
  </si>
  <si>
    <t>CRYSTALLOGRAPHY REPORTS</t>
  </si>
  <si>
    <t>1063-7745</t>
  </si>
  <si>
    <t>52(3)</t>
  </si>
  <si>
    <t>505-511</t>
  </si>
  <si>
    <t>2.8</t>
  </si>
  <si>
    <t xml:space="preserve">Kuncser V., Schinteie G., Sahoo B., Keune W., Bica D., Vekas L., Filoti G., </t>
  </si>
  <si>
    <t>Magnetic interactions in water based ferrofluids studied by Mossbauer spectroscopy</t>
  </si>
  <si>
    <t>19(1)</t>
  </si>
  <si>
    <t>Stoian F.D., Holotescu S., Stoica V., Bica D., Vekas L.,</t>
  </si>
  <si>
    <t>Comparative study of convective heat transfer in water and water based magnetizable nanofluid for thermal applications</t>
  </si>
  <si>
    <t>J OPTOELECTRON ADV M</t>
  </si>
  <si>
    <t>1454-4164</t>
  </si>
  <si>
    <t>10(4)</t>
  </si>
  <si>
    <t>773-776</t>
  </si>
  <si>
    <t xml:space="preserve"> Holotescu S., Stoian F.D.</t>
  </si>
  <si>
    <t>Evaluation of the effective thermal conductivity of composite polymers by considering the filler size distribution law</t>
  </si>
  <si>
    <t>JOURNAL OF ZHEJIANG UNIVERSITY-SCIENCE A</t>
  </si>
  <si>
    <t>1673-565X</t>
  </si>
  <si>
    <t>10(5)</t>
  </si>
  <si>
    <t xml:space="preserve"> 704-709</t>
  </si>
  <si>
    <t>4.1.</t>
  </si>
  <si>
    <t xml:space="preserve"> Mahesh, C.; Govindarajulu, K.; Murthy, V. Balakrishna</t>
  </si>
  <si>
    <t>Homogenization of partial debond effect on the effective thermal conductivities of FRP composite using finite element analysis</t>
  </si>
  <si>
    <t>COMPOSITE INTERFACES</t>
  </si>
  <si>
    <t>0927-6440</t>
  </si>
  <si>
    <t>22(1)</t>
  </si>
  <si>
    <t>51-65</t>
  </si>
  <si>
    <t>4.2</t>
  </si>
  <si>
    <t>Chauhan, D., Singhvi, N., Singh, R.</t>
  </si>
  <si>
    <t>Dependence of effective thermal conductivity of composite materials on the size of filler particles</t>
  </si>
  <si>
    <t>JOURNAL OF REINFORCED PLASTICS AND COMPOSITES</t>
  </si>
  <si>
    <t>0731-6844</t>
  </si>
  <si>
    <t>32(18)</t>
  </si>
  <si>
    <t>1323-1330</t>
  </si>
  <si>
    <t xml:space="preserve">Nkurikiyimfura I., Wang, Y.M., Pan, Z.D. </t>
  </si>
  <si>
    <t>Heat transfer enhancement by magnetic nanofluids-A review</t>
  </si>
  <si>
    <t>RENEWABLE &amp; SUSTAINABLE ENERGY REVIEWS</t>
  </si>
  <si>
    <t xml:space="preserve"> 1364-0321</t>
  </si>
  <si>
    <t>548-561</t>
  </si>
  <si>
    <t>Holotescu S., Stoian F.D. , Marinica  O. , Kubicar L. , Kopcanski P., Timko M.</t>
  </si>
  <si>
    <t>Utilization of the magnetogranulometric analysis to estimate the thermal conductivity of magnetic fluids</t>
  </si>
  <si>
    <t>323(10)</t>
  </si>
  <si>
    <t>1343-1347</t>
  </si>
  <si>
    <t>5.1</t>
  </si>
  <si>
    <t>Prediction of particle size distribution effects on thermal conductivity of particulate composites</t>
  </si>
  <si>
    <t>MATERIALWISSENSCHAFT UND WERKSTOFFTECHNIK</t>
  </si>
  <si>
    <t>0933-5137</t>
  </si>
  <si>
    <t>42(5)</t>
  </si>
  <si>
    <t>379-385</t>
  </si>
  <si>
    <t>6.1</t>
  </si>
  <si>
    <t>Xu, H.Y., Li, Y., Brinson, C., Chen, W.</t>
  </si>
  <si>
    <t>A Descriptor-Based Design Methodology for Developing Heterogeneous Microstructural Materials System</t>
  </si>
  <si>
    <t>JOURNAL OF MECHANICAL DESIGN</t>
  </si>
  <si>
    <t>1050-0472</t>
  </si>
  <si>
    <t>136(5)</t>
  </si>
  <si>
    <r>
      <t> </t>
    </r>
    <r>
      <rPr>
        <sz val="10"/>
        <rFont val="Arial"/>
        <family val="2"/>
      </rPr>
      <t>051007</t>
    </r>
  </si>
  <si>
    <t>6.2</t>
  </si>
  <si>
    <t>Xu, H.Y., Dikin, D., Burkhart, C., Chen, W.</t>
  </si>
  <si>
    <t>Descriptor-based methodology for statistical characterization and 3D reconstruction of microstructural materials</t>
  </si>
  <si>
    <t>COMPUTATIONAL MATERIALS SCIENCE</t>
  </si>
  <si>
    <t>0927-0256</t>
  </si>
  <si>
    <t>206-216</t>
  </si>
  <si>
    <t>6.3</t>
  </si>
  <si>
    <t>Dan, B., Sammakia, B.G., Subbarayan, G., Kanuparthi, S., Mallampati, S.</t>
  </si>
  <si>
    <t>The Study of the Polydispersivity Effect on the Thermal Conductivity of Particulate Thermal Interface Materials by Finite Element Method</t>
  </si>
  <si>
    <t>IEEE TRANSACTIONS ON COMPONENTS PACKAGING AND MANUFACTURING TECHNOLOGY</t>
  </si>
  <si>
    <t xml:space="preserve"> 2156-3950</t>
  </si>
  <si>
    <t>3(12)</t>
  </si>
  <si>
    <t>2068-2074</t>
  </si>
  <si>
    <t>6.4</t>
  </si>
  <si>
    <t xml:space="preserve">Xu H.Y., Greene M.S., Deng H., Dikin D., Brinson C., Liu W.K., Burkhart C., Papakonstantopoulos G., Poldneff M., Chen W.  </t>
  </si>
  <si>
    <t>Stochastic Reassembly Strategy for Managing Information Complexity in Heterogeneous Materials Analysis and Design</t>
  </si>
  <si>
    <t>135(10)</t>
  </si>
  <si>
    <t>Timko, M., Marton, K., Tomco, L., Kiraly, J., Molcan, M., Rajnak, M., Kopcansky, P., Cimbala, R., Stoian, F., Holotescu, S., Taculescu, A.</t>
  </si>
  <si>
    <t>MAGNETO-DIELECTRIC PROPERTIES OF TRANSFORMER OIL BASED MAGNETIC FLUIDS IN THE FREQUENCY RANGE UP TO 2 MHz</t>
  </si>
  <si>
    <t>MAGNETOHYDRODYNAMICS</t>
  </si>
  <si>
    <t>0024-998X</t>
  </si>
  <si>
    <t>48(2)</t>
  </si>
  <si>
    <t>427-434</t>
  </si>
  <si>
    <t>7.1</t>
  </si>
  <si>
    <t>Marton, K., Tomco, L., Cimbala, R., Kiraly, J., Rajnak, I. M., Timko, M., Kopcansky, P., Kolcunova, I., Kurimsky, J., German-Sobek, M.</t>
  </si>
  <si>
    <t>Magnetic fluid in ionizing electric field</t>
  </si>
  <si>
    <t>JOURNAL OF ELECTROSTATICS</t>
  </si>
  <si>
    <t>0304-3886</t>
  </si>
  <si>
    <t>71(3)</t>
  </si>
  <si>
    <r>
      <t> </t>
    </r>
    <r>
      <rPr>
        <sz val="10"/>
        <rFont val="Arial"/>
        <family val="2"/>
      </rPr>
      <t>467-470</t>
    </r>
  </si>
  <si>
    <t>7.2</t>
  </si>
  <si>
    <t>Semisalova, Anna S., Perov, N.S., Stepanov, G.V., Kramarenko, E.Y., Khokhlov, A.R .</t>
  </si>
  <si>
    <t>Strong magnetodielectric effects in magnetorheological elastomers</t>
  </si>
  <si>
    <t>SOFT MATTER</t>
  </si>
  <si>
    <r>
      <t> </t>
    </r>
    <r>
      <rPr>
        <sz val="10"/>
        <rFont val="Arial"/>
        <family val="2"/>
      </rPr>
      <t>1744-683X</t>
    </r>
  </si>
  <si>
    <t>9(47)</t>
  </si>
  <si>
    <t>11318-11324</t>
  </si>
  <si>
    <t>8</t>
  </si>
  <si>
    <t>Timko, M., Kopcansky, P., Molcan, M., Tomco, L., Marton, K., Molokac, S., Rybar, P., Stoian, F., Holotescu, S., Taculescu, A.</t>
  </si>
  <si>
    <t>Magnetodielectric Properties of Transformer Oil Based Magnetic Fluids</t>
  </si>
  <si>
    <t>ACTA PHYSICA POLONICA A</t>
  </si>
  <si>
    <t xml:space="preserve"> 0587-4246</t>
  </si>
  <si>
    <t>121(5-6)</t>
  </si>
  <si>
    <t>9</t>
  </si>
  <si>
    <t>Stoian F.D., Holotescu S.</t>
  </si>
  <si>
    <t>Experimental Study of Natural Convection Enhancement Using a Fe3O4-Water Based Magnetic Nanofluid</t>
  </si>
  <si>
    <t>JOURNAL OF NANOSCIENCE AND NANOTECHNOLOGY</t>
  </si>
  <si>
    <t>1533-4880</t>
  </si>
  <si>
    <t>12(10)</t>
  </si>
  <si>
    <t>8211-8214</t>
  </si>
  <si>
    <t>9.1</t>
  </si>
  <si>
    <t xml:space="preserve">Islam, M.R., Bach, L.G., Vo, T.S., Lim, K.T.,   </t>
  </si>
  <si>
    <t>Covalent Immobilization of Biotin on Magnetic Nanoparticles: Synthesis, Characterization, and Cytotoxicity Studies</t>
  </si>
  <si>
    <t>15(1)</t>
  </si>
  <si>
    <t>176-180</t>
  </si>
  <si>
    <t>9.2</t>
  </si>
  <si>
    <t>Pati, S.S., Kalyani, S., Mahendran, V., Philip, J.</t>
  </si>
  <si>
    <t>Microwave Assisted Synthesis of Magnetite Nanoparticles</t>
  </si>
  <si>
    <t>14(8)</t>
  </si>
  <si>
    <t>5790-5797</t>
  </si>
  <si>
    <t>Characteristic Properties of a Magnetic Nanofluid Used as Cooling and Insulating Medium in a Power Transformer</t>
  </si>
  <si>
    <t>Stoian F.D., Holotescu S., Taculescu A., Marinica O., Resiga D., Timko M., Kopcansky P., Rajnak M.</t>
  </si>
  <si>
    <t>Bubbles generation mechanism in magnetic fluid and its control by an applied magnetic field</t>
  </si>
  <si>
    <t>ISBN 978-1-4673-5979-5</t>
  </si>
  <si>
    <t>1-4</t>
  </si>
  <si>
    <t>1875-3892</t>
  </si>
  <si>
    <t>Stoian F.D., Holotescu S., Vekas L.</t>
  </si>
  <si>
    <t>11</t>
  </si>
  <si>
    <r>
      <t> </t>
    </r>
    <r>
      <rPr>
        <b/>
        <sz val="10"/>
        <rFont val="Arial"/>
        <family val="2"/>
      </rPr>
      <t>216-220</t>
    </r>
  </si>
  <si>
    <t>Experimental study on the effect of magnetic field on critical heat flux of ferrofluid flow boiling in a vertical annulus</t>
  </si>
  <si>
    <t>Aminfar H., Mohammadpourfard M., Maroofiazar R.</t>
  </si>
  <si>
    <t>EXPERIMENTAL THERMAL AND FLUID SCIENCE</t>
  </si>
  <si>
    <t>156-169</t>
  </si>
  <si>
    <t xml:space="preserve"> 0894-1777</t>
  </si>
  <si>
    <t>A Novel, Ferrofluid-Cooled Transformer. Electromagnetic Field and Heat Transfer by Numerical Simulation</t>
  </si>
  <si>
    <t>Morega A.M, Morega M., Pislaru-Danescu L., Stoica V., Nouras F., Stoian F. D.</t>
  </si>
  <si>
    <t>12</t>
  </si>
  <si>
    <t>140-146</t>
  </si>
  <si>
    <t>1842-0133</t>
  </si>
  <si>
    <t>Magnetizable colloids on strongly polar carriers - preparation and manifold characterization</t>
  </si>
  <si>
    <t>13</t>
  </si>
  <si>
    <t>Bica, D., Vekas L., Avdeev M.V., Balasoiu M., Marinica O., Stoian F.D., Susan-Resiga D., Torok G., Rosta L.</t>
  </si>
  <si>
    <t>1-9</t>
  </si>
  <si>
    <t>0340-255X</t>
  </si>
  <si>
    <t>Structural, Magnetic and Dynamic Mechanical Analysis of Magnetic Nanocomposite Foils by Polymer Ultrasonic Welding</t>
  </si>
  <si>
    <t xml:space="preserve">Christophidou, A , Viskadourakis, Z, Doumanidis, C </t>
  </si>
  <si>
    <t>JOURNAL OF NANO RESEARCH</t>
  </si>
  <si>
    <r>
      <t> </t>
    </r>
    <r>
      <rPr>
        <sz val="10"/>
        <rFont val="Arial"/>
        <family val="2"/>
      </rPr>
      <t>1662-5250</t>
    </r>
  </si>
  <si>
    <t>39-47</t>
  </si>
  <si>
    <t>A fundamental study regarding the control of nucleate boiling in a complex magnetizable fluid by an applied magnetic field, in microgravity conditions</t>
  </si>
  <si>
    <t>14</t>
  </si>
  <si>
    <t>Stoian FD, Pop G, Bica D, Stoica V, Marinica O, Vekas L</t>
  </si>
  <si>
    <t>0094-243X</t>
  </si>
  <si>
    <t>149-156</t>
  </si>
  <si>
    <t>Aminfar, Habib; Mohammadpourfard, Mousa; Maroofiazar, Rasool</t>
  </si>
  <si>
    <t>0894-1777</t>
  </si>
  <si>
    <t>Strongly polar magnetic fluids with Fe3O4 and CoFe2O4 nanoparticles</t>
  </si>
  <si>
    <t>Bica D., Marinica O., Stoian F.D., Susan-Resiga D., Vekas L.</t>
  </si>
  <si>
    <t>ISBN 0-7803-7440-1</t>
  </si>
  <si>
    <t>143-146</t>
  </si>
  <si>
    <t>TOTAL</t>
  </si>
  <si>
    <r>
      <t> </t>
    </r>
    <r>
      <rPr>
        <b/>
        <sz val="10"/>
        <rFont val="Arial"/>
        <family val="2"/>
        <charset val="238"/>
      </rPr>
      <t>1253-1256</t>
    </r>
  </si>
  <si>
    <t>Magnetic and flow properties of high magnetization nanofluids</t>
  </si>
  <si>
    <t xml:space="preserve">Vekas L. , Marinica O. , Susan-Resiga  D.,Stoian  F.D. , Bica D. </t>
  </si>
  <si>
    <t>685-692</t>
  </si>
  <si>
    <t>1224-6077</t>
  </si>
  <si>
    <t>Nanofluid Viscosity: A simple model selection algorithm
and parametric evaluation</t>
  </si>
  <si>
    <t>Computers &amp; Fluids</t>
  </si>
  <si>
    <t>0045-7930</t>
  </si>
  <si>
    <t>241-249</t>
  </si>
  <si>
    <t>CAS: 2002 INTERNATIONAL SEMICONDUCTOR CONFERENCE (ISI Proc.)</t>
  </si>
  <si>
    <t>SPACE TECHNOLOGY AND APPLICATIONS INTERNATIONAL FORUM - STAIF 2003 - AIP Conference Proceedings (ISI Proc.)</t>
  </si>
  <si>
    <t>Floriana Daniela Stoian</t>
  </si>
  <si>
    <t>Procese si instalatii termice pentru centralele termoelectrice</t>
  </si>
  <si>
    <t>Editura Politehnica</t>
  </si>
  <si>
    <t>978-973-625-725-4</t>
  </si>
  <si>
    <t>Bazele termoenergeticii - Note de curs pentru managerii energetici</t>
  </si>
  <si>
    <t>973-638-259-1</t>
  </si>
  <si>
    <t>Intocmirea si analiza bilanturilor energetice - Note de curs pentru auditorii energetici</t>
  </si>
  <si>
    <t>Editura Orizonturi universitare</t>
  </si>
  <si>
    <t>Echipamente si instalatii termoenergetice - Note de curs pentru managerii energetici</t>
  </si>
  <si>
    <t>Partea termo a centralelor electrice</t>
  </si>
  <si>
    <t>Editura Mirton</t>
  </si>
  <si>
    <t>973-658-669-1</t>
  </si>
  <si>
    <t>Jadaneant Mihai, Oprisa-Stanescu Paul Dan, Laza Ioan, Ionel Ioana, Stoian Floriana, Lelea Dorin,  Nagi Mihai, Mihon Liviu</t>
  </si>
  <si>
    <t>Jadaneant Mihai, Nagi Mihai, Stoian Floriana, Ionel Ioana, Laza Ioan, Lelea Dorin, Oprisa-Stanescu Paul Dan, Mihon Liviu</t>
  </si>
  <si>
    <t>Laza Ioan, Lelea Dorin, Mihon Liviu, Nagi Mihai, Oprisa Stanescu Paul Dan, Stoian Floriana</t>
  </si>
  <si>
    <t>Ardelean Zeno, Neacsu Eleonora, Stoian Floriana, Nagi Mihai, Jadaneant Mihai</t>
  </si>
  <si>
    <t>Nanofluid magnetic – un nou mediu izolator şi de răcire pentru transformatoarele electrice (Magnetic Fluid – New Insulated and Cooling Medium for Power Transformers) – MAFINCO</t>
  </si>
  <si>
    <t>FP7 MNT-ERANET, nr. 7-018</t>
  </si>
  <si>
    <t>Valoare grant EURO</t>
  </si>
  <si>
    <t>Sistem hibrid de recoltare a energiei din mediul inconjurator prin conversie fotovoltaica si piezoelectrica, transformare DC/DC cu integrare MEMS si stocare adaptiva</t>
  </si>
  <si>
    <t>63</t>
  </si>
  <si>
    <t>Nanofluide magnetice si fluide magnetizabile nano-micro compozite cu magnetizatie ridicata:
aplicatii in etansari rotitoare pentru presiuni ridicate si conditii grele de exploatare, respectiv in dispozitive magnetoreologice de control</t>
  </si>
  <si>
    <t>157</t>
  </si>
  <si>
    <t>Sistem integrat de determinare a sudabilitatii cu facicul laser a materialelor polimerice, de monitorizare si control in timp real a procesului de sudare (POLYWELDSYS)</t>
  </si>
  <si>
    <t>71-088</t>
  </si>
  <si>
    <t>UEFISCDI</t>
  </si>
  <si>
    <t>Cercetari privind utilizarea unor nanofluide magnetizabile ca agent termic</t>
  </si>
  <si>
    <t>CNCSIS</t>
  </si>
  <si>
    <t>A665</t>
  </si>
  <si>
    <t>Nanostructuri functionalizate pe baza de polimeri conjugati si nanocompozitele acestora</t>
  </si>
  <si>
    <t>12811</t>
  </si>
  <si>
    <t>Sisteme hibride nanostructurate pe baza de polimeri conductori, nanoparticule magnetice si nanotuburi de carbon</t>
  </si>
  <si>
    <t>10</t>
  </si>
  <si>
    <t>Surfactanti si medii de dispersie deuterate pentru nanofluide magnetice</t>
  </si>
  <si>
    <t>14266</t>
  </si>
  <si>
    <t>Studiu privind fenomenele şi procesele de transport în medii polarizabile în condiţii terestre şi de microgravitaţie</t>
  </si>
  <si>
    <t>11657</t>
  </si>
  <si>
    <t>15</t>
  </si>
  <si>
    <t>16</t>
  </si>
  <si>
    <t>17</t>
  </si>
  <si>
    <t>Studiul tranzitiei de faza in apropierea starii critice a unui fluid sub influenta campurilor externe de forte</t>
  </si>
  <si>
    <t>33501/Tema 11/ CNCSIS 75</t>
  </si>
  <si>
    <t>34977/Tema 40/ CNCSIS 147</t>
  </si>
  <si>
    <t>Agentia Spatiala Romana (ROSA)</t>
  </si>
  <si>
    <t>973-638-175-7</t>
  </si>
  <si>
    <t>973-638-257-5</t>
  </si>
  <si>
    <t>4-139</t>
  </si>
  <si>
    <t>CEEX</t>
  </si>
  <si>
    <t>CERES</t>
  </si>
  <si>
    <t>Sisteme autonome avansate pentru contolul oscilatiei structurilor</t>
  </si>
  <si>
    <t>51</t>
  </si>
  <si>
    <t>Nanoparticule pe baza de fier si oxid de fier pentru nanofluide magnetice: preparare, caracterizare si aplicatii</t>
  </si>
  <si>
    <t>Retea de laboratoare de cercetare in domeniul nanotehnologiilor - NANOTEHNET</t>
  </si>
  <si>
    <t>15908/2001</t>
  </si>
  <si>
    <t>MATNANTECH</t>
  </si>
  <si>
    <t>Intensificarea electrohidrodinamica a transferului de caldura la vaporizare</t>
  </si>
  <si>
    <t>973-9253-69-5</t>
  </si>
  <si>
    <t>Nr total de pagini contributie proprie</t>
  </si>
  <si>
    <t>Dynamic and wear study of an extremely bidisperse magnetorheological fluid</t>
  </si>
  <si>
    <t xml:space="preserve">Iglesias G.R. , Ruiz-Moron L.F., Duran J.D.G., Delgado A.V. </t>
  </si>
  <si>
    <t>SMART MATERIALS AND STRUCTURES</t>
  </si>
  <si>
    <t>0964-1726</t>
  </si>
  <si>
    <t>24(12)</t>
  </si>
  <si>
    <t>Engineering nanofluid electrodes: controlling rheology and electrochemical activity of gamma-Fe2O3 nanoparticles</t>
  </si>
  <si>
    <t>Sen S., Moazzen E., Aryal S., Segre C.U.,Timofeeva E.V.</t>
  </si>
  <si>
    <t>JOURNAL OF NANOPARTICLE RESEARCH</t>
  </si>
  <si>
    <t xml:space="preserve"> 1388-0764</t>
  </si>
  <si>
    <t>17(11)</t>
  </si>
  <si>
    <t>Microstructure investigation of a CoFe2O4/lauric acid/DDS-Na/H2O ferrofluid</t>
  </si>
  <si>
    <t xml:space="preserve">Balasoiu M, Ivankov OI, Soloviov DV, Lysenko SN, Yakushev R.M., </t>
  </si>
  <si>
    <t>17(7-8)</t>
  </si>
  <si>
    <t>1114-1121</t>
  </si>
  <si>
    <t>Numerical Study on Effect of Volume Fraction of Nanoparticles on Rayleigh-Bernard Convection in Different Enclosures</t>
  </si>
  <si>
    <t>3.1</t>
  </si>
  <si>
    <t>Kumar S.S.,  Karthikeyan S.</t>
  </si>
  <si>
    <t>1660-9336</t>
  </si>
  <si>
    <t>DYNAMICS OF MACHINES AND MECHANISMS, INDUSTRIAL RESEARCH Book Series: Applied Mechanics and Materials</t>
  </si>
  <si>
    <t>592-594</t>
  </si>
  <si>
    <t>945-950</t>
  </si>
  <si>
    <t>Analysis of fibre waviness effect through homogenization approach for the prediction of effective thermal conductivities of FRP composite using finite element method</t>
  </si>
  <si>
    <t>Mahesh C., Govindarajulu K., Murthy V. B.</t>
  </si>
  <si>
    <t>BULLETIN OF MATERIALS SCIENCE</t>
  </si>
  <si>
    <t>0250-4707</t>
  </si>
  <si>
    <t>39(3)</t>
  </si>
  <si>
    <t>847-855</t>
  </si>
  <si>
    <t>Through-thickness thermal conduction in glass fiber polymer-matrix composites and its enhancement by composite modification</t>
  </si>
  <si>
    <t>Takizawa Y., Chung, D.D.L.</t>
  </si>
  <si>
    <t>JOURNAL OF MATERIALS SCIENCE</t>
  </si>
  <si>
    <t>0022-2461</t>
  </si>
  <si>
    <t>51(7)</t>
  </si>
  <si>
    <t>3463-3480</t>
  </si>
  <si>
    <t>Tuning magnetofluidic spreading in microchannels</t>
  </si>
  <si>
    <t xml:space="preserve">Wang Z.M., Varma V.B. , Wang Z.P., Ramanujan R.V. </t>
  </si>
  <si>
    <t>JOURNAL OF MICROMECHANICS AND MICROENGINEERING</t>
  </si>
  <si>
    <t>0960-1317</t>
  </si>
  <si>
    <t>25(12)</t>
  </si>
  <si>
    <t>9.3</t>
  </si>
  <si>
    <t>Numerical study of convective heat transfer of nanofluids: A review</t>
  </si>
  <si>
    <t xml:space="preserve">Vanaki SM , Ganesan P, Mohammed HA </t>
  </si>
  <si>
    <t>Renewable and Sustainable Energy Reviews</t>
  </si>
  <si>
    <t>54</t>
  </si>
  <si>
    <t>1212– 1239</t>
  </si>
  <si>
    <t>Prevention of hot spot temperature in a distribution transformer using magnetic fluid as a coolant</t>
  </si>
  <si>
    <t xml:space="preserve">Patel J ,  Parekh K,Upadhyay  RV </t>
  </si>
  <si>
    <t>International Journal of Thermal Sciences</t>
  </si>
  <si>
    <t>1290-0729</t>
  </si>
  <si>
    <t>103</t>
  </si>
  <si>
    <t>35-40</t>
  </si>
  <si>
    <t xml:space="preserve">
Prevention of hot spot temperature in a distribution transformer using magnetic fluid as a coolant</t>
  </si>
  <si>
    <t>INTERNATIONAL JOURNAL OF THERMAL SCIENCES</t>
  </si>
  <si>
    <t>Patel J., Parekh K., Upadhyay R. V.</t>
  </si>
  <si>
    <t xml:space="preserve">
Experimental study of cooling enhancement using a Fe3O4 magnetic nanofluid, in an applied magnetic field</t>
  </si>
  <si>
    <t>1742-6588</t>
  </si>
  <si>
    <t>no. 012044</t>
  </si>
  <si>
    <t>Book Series: Progress in Colloid and Polymer Science: FROM COLLOIDS TO NANOTECHNOLOGY  (ISI Proc.)</t>
  </si>
  <si>
    <t>OPTIM 2010: PROCEEDINGS OF THE 12TH INTERNATIONAL CONFERENCE ON OPTIMIZATION OF ELECTRICAL AND ELECTRONIC EQUIPMENT, PTS I-IV-  IEEEXplore (ISI Proc.)</t>
  </si>
  <si>
    <t xml:space="preserve"> Physics Procedia - 12TH INTERNATIONAL CONFERENCE ON MAGNETIC FLUIDS ICMF12 (ISI Proc.)</t>
  </si>
  <si>
    <t>32ND UIT (ITALIAN UNION OF THERMO-FLUID-DYNAMICS) HEAT TRANSFER CONFERENCE   Book Series: Journal of Physics Conference Series (ISI Proc.)</t>
  </si>
  <si>
    <t>8TH INTERNATIONAL SYMPOSIUM ON ADVANCED TOPICS IN ELECTRICAL ENGINEERING (ATEE) - IEEExplore (ISI Proc.)</t>
  </si>
  <si>
    <t>Nwosu P N. , J. Meyer, M. Sharifpur</t>
  </si>
  <si>
    <t>Rheological behaviour of nanofluids: A review</t>
  </si>
  <si>
    <t xml:space="preserve"> Sharma A.K.,  Tiwari A.K., Dixit  A.R. </t>
  </si>
  <si>
    <t xml:space="preserve">Scientific Bulletin of the Politehnica University of Timisoara Transactions on Mechanics Special issue:The 6th International Conference on Hydraulic Machinery and Hydrodynamics
Timisoara, Romania </t>
  </si>
  <si>
    <t>779-791</t>
  </si>
  <si>
    <t>Factor de impact ISI 2015</t>
  </si>
  <si>
    <t>Termotehnica</t>
  </si>
  <si>
    <t>cv.upt.ro</t>
  </si>
  <si>
    <t>179</t>
  </si>
  <si>
    <t>243</t>
  </si>
  <si>
    <t>Editura Radical, Craiova</t>
  </si>
  <si>
    <t>978-606-35-0091-6</t>
  </si>
  <si>
    <r>
      <t> </t>
    </r>
    <r>
      <rPr>
        <b/>
        <sz val="10"/>
        <rFont val="Arial"/>
        <family val="2"/>
      </rPr>
      <t>1089-3954 (1556-7265)</t>
    </r>
  </si>
  <si>
    <t>MICROSCALE THERMOPHYSICAL ENGINEERING (din 2006 numita NANOSC MICROSC THERM)</t>
  </si>
  <si>
    <t xml:space="preserve">FISA DE VERIFICARE A INDEPLINIRII STANDARDELOR MINIMALE NECESARE SI OBLIGATORII CNATDCU </t>
  </si>
  <si>
    <t xml:space="preserve">      PENTRU COMISIA INGINERIE MECANICA, MECATRONICA SI ROBOTICA CONFORM OME 5664/2012 </t>
  </si>
  <si>
    <t>Nume şi prenume:</t>
  </si>
  <si>
    <t>Funcția didactică actuală:</t>
  </si>
  <si>
    <t>Conferentiar</t>
  </si>
  <si>
    <t>Facultatea</t>
  </si>
  <si>
    <t>Mecanică</t>
  </si>
  <si>
    <t>Departamentul</t>
  </si>
  <si>
    <t>Indicatori specifici pentru domeniul Inginerie Mecanică, Mecatronică și Robotică</t>
  </si>
  <si>
    <t>CRITERII/INDICATORI</t>
  </si>
  <si>
    <t>DESCRIERE</t>
  </si>
  <si>
    <t>Punctaj realizat</t>
  </si>
  <si>
    <t>Punctaj minim</t>
  </si>
  <si>
    <t>Criteriu</t>
  </si>
  <si>
    <t>1. Criteriul  CDI</t>
  </si>
  <si>
    <t>Activitate de cercetare ştiințifică, dezvoltare tehnologică şi inovare</t>
  </si>
  <si>
    <t>Îndeplinit</t>
  </si>
  <si>
    <t>Indicatori cu contribuție principală (obligatorie) în criteriu</t>
  </si>
  <si>
    <t>1.1. Indicatorul CDI-ART</t>
  </si>
  <si>
    <t>Rezultate și comunicări publicate ca articole ştiințifice</t>
  </si>
  <si>
    <t>1.1.a Indicatorul CDI-ART</t>
  </si>
  <si>
    <t>Articole ştiințifice publicate în reviste indexate ISI Web of Science (ISI Journals)</t>
  </si>
  <si>
    <t>1.1.b Indicatorul CDI-ART</t>
  </si>
  <si>
    <t>Articole ştiințifice publicate în volumele unor manifestări ştiinţifice indexate ISI (ISI Proceedings)</t>
  </si>
  <si>
    <t>1.1.c Indicatorul CDI-ART</t>
  </si>
  <si>
    <t>Articole ştiințifice publicate în reviste indexate BDI*</t>
  </si>
  <si>
    <t>1.1.d Indicatorul CDI-ART</t>
  </si>
  <si>
    <t>Articole ştiințifice publicate în volumele unor manifestări ştiinţifice indexate BDI*</t>
  </si>
  <si>
    <t>1.1.e Indicatorul CDI-ART</t>
  </si>
  <si>
    <t>Citări în reviste indexate ISI Web of Science</t>
  </si>
  <si>
    <t>Indicatori cu contribuție complementară în criteriu</t>
  </si>
  <si>
    <t>1.2.a Indicatorul CDI-BRV</t>
  </si>
  <si>
    <t>Brevete de invenție</t>
  </si>
  <si>
    <t>1.2.b Indicatorul CDI-MON</t>
  </si>
  <si>
    <t>Monografii de specialitate sau capitole de monografii de specialitate**</t>
  </si>
  <si>
    <t>2. Criteriul  DID</t>
  </si>
  <si>
    <t>Activitate didactică</t>
  </si>
  <si>
    <t>2.1. Indicatorul DID-MSC</t>
  </si>
  <si>
    <t xml:space="preserve">Manuale - suport curs, format tipărit sau format electronic </t>
  </si>
  <si>
    <t>2.2. Indicatorul DID-LAB</t>
  </si>
  <si>
    <t>Laboratoare / standuri pentru activități didactice</t>
  </si>
  <si>
    <t>3. Criteriul RIA</t>
  </si>
  <si>
    <t>Recunoaștere și impactul activității</t>
  </si>
  <si>
    <t>3.1.a Indicatorul RIA-GRA</t>
  </si>
  <si>
    <t>Director sau responsabil partener în granturi de cercetare–dezvoltare–inovare naționale sau internaționale</t>
  </si>
  <si>
    <t>3.1.b Indicatorul RIA-CTR</t>
  </si>
  <si>
    <t>Director contracte de cercetare-dezvoltare cu beneficiari din mediul economic naționale sau internaționale</t>
  </si>
  <si>
    <t>3.2.a Indicatorul RIA-GRA</t>
  </si>
  <si>
    <t>Membru în echipa de cercetare–dezvoltare–inovare din cadrul granturilor de cercetare naționale sau internaționale</t>
  </si>
  <si>
    <t>3.2.b Indicatorul RIA-CTR</t>
  </si>
  <si>
    <t>Membru în echipa contractului de cercetare-dezvoltare cu beneficiari din mediul economic naționale sau internaționale</t>
  </si>
  <si>
    <t>Scorul obţinut                                                                                                    Scor</t>
  </si>
  <si>
    <t>Masini Mecanice, Utilaje si Transporturi</t>
  </si>
  <si>
    <t>STOIAN Floriana Daniela</t>
  </si>
  <si>
    <t>Criteriul CDI- indicator CDI-ART - Articole stiintifice publicate si citate in reviste de specialitate cotate ISI</t>
  </si>
  <si>
    <t>Total CDI-ART_1</t>
  </si>
  <si>
    <t>Total CDI-ART_lucr</t>
  </si>
  <si>
    <t>Nanofluid flow and heat transfer in a microchannel with longitudinal vortex generators: Two-phase numerical simulation</t>
  </si>
  <si>
    <t>Sabaghan, Amin; Edalatpour, Mojtaba; Moghadam, Mohammad Charjouei; et al</t>
  </si>
  <si>
    <t>8.1</t>
  </si>
  <si>
    <t>APPLIED THERMAL ENGINEERING </t>
  </si>
  <si>
    <t>1359-4311</t>
  </si>
  <si>
    <t>179-189</t>
  </si>
  <si>
    <t>A Machine Learning-Based Design Representation Method for Designing Heterogeneous Microstructures</t>
  </si>
  <si>
    <t xml:space="preserve">Xu, HY , Liu, RQ , Choudhary, A,  Chen, W </t>
  </si>
  <si>
    <t>137(5)</t>
  </si>
  <si>
    <t>Stochastic microstructure characterization and reconstruction via supervised learning</t>
  </si>
  <si>
    <t>Bostanabad, Ramin; Bui, Anh Tuan; Xie, Wei; et al.</t>
  </si>
  <si>
    <t xml:space="preserve">ACTA MATERIALIA </t>
  </si>
  <si>
    <t>89-102</t>
  </si>
  <si>
    <t>1359-6454</t>
  </si>
  <si>
    <t>6.5</t>
  </si>
  <si>
    <t>6.6</t>
  </si>
  <si>
    <t>Chapter/Capitol: Nanofluid with Colloidal Magnetic Fe3O4 Nanoparticles and Its Applications in Electrical Engineering, in Book: Nanofluid Heat and Mass Transfer in Engineering Problems</t>
  </si>
  <si>
    <t>Lucian Pîslaru-Dănescu, Gabriela Telipan, Floriana D. Stoian, Sorin Holotescu and Oana Maria Marinică</t>
  </si>
  <si>
    <t>InTech, Croatia</t>
  </si>
  <si>
    <t>978-953-51-3008-6</t>
  </si>
  <si>
    <t>An referinţă</t>
  </si>
  <si>
    <t>Date de identificare ale brevetului</t>
  </si>
  <si>
    <t>Oficiul de brevete</t>
  </si>
  <si>
    <t>Tip brevet</t>
  </si>
  <si>
    <t>1.1.a</t>
  </si>
  <si>
    <t>1.1.b</t>
  </si>
  <si>
    <t>1.1</t>
  </si>
  <si>
    <t>4.1</t>
  </si>
  <si>
    <t>Total CDI_ART_2</t>
  </si>
  <si>
    <t>1.1.c</t>
  </si>
  <si>
    <t>CONFERINTA</t>
  </si>
  <si>
    <t>ISSN/ISBN</t>
  </si>
  <si>
    <t>Baza de date</t>
  </si>
  <si>
    <t>Articole ştiințifice publicate în volumele unor manifestări ştiinţifice indexate ISI (ISI Proceedings) si citate in reviste de specialitate cotate ISI</t>
  </si>
  <si>
    <t>Articole ştiințifice publicate în reviste indexate BDI* si citate in revistede specialitate cotate ISI</t>
  </si>
  <si>
    <t>Google Scholar</t>
  </si>
  <si>
    <t>Total CDI_ART_3</t>
  </si>
  <si>
    <t>Magnetic fluid as cooling and insulation medium for high power transformers</t>
  </si>
  <si>
    <t>M TIMKO, P KOPCANSKY, K MARTON, L TOMCO, S HOLOTESCU, F STOIAN, L VEKAS</t>
  </si>
  <si>
    <t xml:space="preserve">Selected Topics in Energy, Environment, Sustainable Development and Landscaping, </t>
  </si>
  <si>
    <t>ISBN: 978-960-474-237-0</t>
  </si>
  <si>
    <t>Articole ştiințifice publicate în volumele unor manifestări ştiinţifice indexate BDI* si citate in reviste cotate ISI</t>
  </si>
  <si>
    <t>321-326</t>
  </si>
  <si>
    <t>SCOPUS</t>
  </si>
  <si>
    <t>1.1.d</t>
  </si>
  <si>
    <t>Total CDI_ART_3 citari</t>
  </si>
  <si>
    <t>Total CDI_ART_2 citari</t>
  </si>
  <si>
    <t>Total CD-ART_1 citari</t>
  </si>
  <si>
    <t>OSIM</t>
  </si>
  <si>
    <t>National</t>
  </si>
  <si>
    <r>
      <t>Transformator cu agent de racire cu nanofluid magnetic (Transformer with magnetic nanofluid cooling agent) Autori: Pislaru-Danescu Lucian, Macamete Elena, Telipan Gabriela, Pinte Jana, Nouras Florica, Paduraru Nicolae, Vekas Ladislau,</t>
    </r>
    <r>
      <rPr>
        <b/>
        <sz val="10"/>
        <rFont val="Arial"/>
        <family val="2"/>
      </rPr>
      <t xml:space="preserve"> Stoian Floriana D</t>
    </r>
    <r>
      <rPr>
        <sz val="10"/>
        <rFont val="Arial"/>
        <family val="2"/>
      </rPr>
      <t>., Borbath Istvan, Borbath Tunde, Morega Alexandru, Morega Mihaela; Patent no. 126613 B1/2014</t>
    </r>
  </si>
  <si>
    <t>15.03.2017</t>
  </si>
  <si>
    <t>Conf.dr.ing. Floriana Daniela STOIAN</t>
  </si>
  <si>
    <t>Valoare grant RON</t>
  </si>
  <si>
    <t>Criteriul RIA- indicator complementar RIA-CTR-n-m - Membru în echipa de proiect  cu beneficiari din mediul economic naţional</t>
  </si>
  <si>
    <t>Criteriul RIA- indicator complementar RIA-CTR-i-m - Membru în echipa de proiect internaţional cu beneficiari din mediul economic international</t>
  </si>
  <si>
    <t>Criteriul RIA- indicator complementar RIA-GRA-i-m - Membru în echipa de grant  internaţional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</si>
</sst>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"/>
  </numFmts>
  <fonts count="33" x14ac:knownFonts="1">
    <font>
      <sz val="10"/>
      <name val="Arial"/>
    </font>
    <font>
      <sz val="10"/>
      <name val="Arial"/>
    </font>
    <font>
      <sz val="12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0" fillId="0" borderId="2" xfId="0" applyBorder="1" applyAlignment="1">
      <alignment vertical="center"/>
    </xf>
    <xf numFmtId="0" fontId="0" fillId="0" borderId="0" xfId="0" applyBorder="1"/>
    <xf numFmtId="0" fontId="1" fillId="0" borderId="0" xfId="0" applyFont="1"/>
    <xf numFmtId="0" fontId="10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2" fontId="11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8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13" fillId="0" borderId="0" xfId="0" applyFont="1" applyAlignment="1" applyProtection="1"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7" fillId="0" borderId="1" xfId="0" applyNumberFormat="1" applyFont="1" applyBorder="1" applyAlignment="1" applyProtection="1">
      <alignment horizontal="center" vertical="center" wrapText="1"/>
      <protection hidden="1"/>
    </xf>
    <xf numFmtId="1" fontId="7" fillId="0" borderId="2" xfId="0" applyNumberFormat="1" applyFont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 wrapText="1"/>
    </xf>
    <xf numFmtId="0" fontId="5" fillId="0" borderId="0" xfId="0" applyFont="1" applyBorder="1"/>
    <xf numFmtId="3" fontId="7" fillId="0" borderId="0" xfId="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/>
    <xf numFmtId="0" fontId="7" fillId="0" borderId="2" xfId="0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5" fillId="0" borderId="3" xfId="0" applyFont="1" applyBorder="1" applyAlignment="1" applyProtection="1">
      <alignment wrapText="1"/>
      <protection locked="0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>
      <alignment horizontal="center"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vertical="center" wrapText="1"/>
      <protection locked="0"/>
    </xf>
    <xf numFmtId="1" fontId="16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/>
    <xf numFmtId="0" fontId="16" fillId="0" borderId="0" xfId="0" applyFont="1"/>
    <xf numFmtId="2" fontId="16" fillId="0" borderId="0" xfId="0" applyNumberFormat="1" applyFont="1" applyBorder="1" applyAlignment="1" applyProtection="1">
      <alignment vertical="center" wrapText="1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2" fontId="14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vertical="center" wrapText="1"/>
    </xf>
    <xf numFmtId="1" fontId="1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vertical="center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vertical="center" wrapText="1"/>
    </xf>
    <xf numFmtId="164" fontId="0" fillId="0" borderId="0" xfId="0" applyNumberFormat="1"/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2" fontId="4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30" fillId="3" borderId="10" xfId="0" applyFont="1" applyFill="1" applyBorder="1"/>
    <xf numFmtId="0" fontId="30" fillId="3" borderId="11" xfId="0" applyFont="1" applyFill="1" applyBorder="1" applyProtection="1">
      <protection locked="0"/>
    </xf>
    <xf numFmtId="0" fontId="28" fillId="3" borderId="12" xfId="0" applyFont="1" applyFill="1" applyBorder="1"/>
    <xf numFmtId="0" fontId="28" fillId="0" borderId="13" xfId="0" applyFont="1" applyBorder="1"/>
    <xf numFmtId="0" fontId="31" fillId="3" borderId="14" xfId="0" applyFont="1" applyFill="1" applyBorder="1"/>
    <xf numFmtId="0" fontId="30" fillId="3" borderId="15" xfId="0" applyFont="1" applyFill="1" applyBorder="1"/>
    <xf numFmtId="0" fontId="28" fillId="3" borderId="16" xfId="0" applyFont="1" applyFill="1" applyBorder="1"/>
    <xf numFmtId="0" fontId="30" fillId="3" borderId="17" xfId="0" applyFont="1" applyFill="1" applyBorder="1"/>
    <xf numFmtId="0" fontId="30" fillId="3" borderId="18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0" fontId="30" fillId="4" borderId="17" xfId="0" applyFont="1" applyFill="1" applyBorder="1"/>
    <xf numFmtId="0" fontId="30" fillId="4" borderId="19" xfId="0" applyFont="1" applyFill="1" applyBorder="1"/>
    <xf numFmtId="165" fontId="30" fillId="4" borderId="12" xfId="0" applyNumberFormat="1" applyFont="1" applyFill="1" applyBorder="1" applyProtection="1">
      <protection hidden="1"/>
    </xf>
    <xf numFmtId="165" fontId="30" fillId="4" borderId="12" xfId="0" applyNumberFormat="1" applyFont="1" applyFill="1" applyBorder="1" applyAlignment="1" applyProtection="1">
      <alignment horizontal="center"/>
      <protection hidden="1"/>
    </xf>
    <xf numFmtId="0" fontId="30" fillId="5" borderId="20" xfId="0" applyFont="1" applyFill="1" applyBorder="1"/>
    <xf numFmtId="0" fontId="30" fillId="5" borderId="11" xfId="0" applyFont="1" applyFill="1" applyBorder="1"/>
    <xf numFmtId="165" fontId="28" fillId="5" borderId="12" xfId="0" applyNumberFormat="1" applyFont="1" applyFill="1" applyBorder="1" applyProtection="1">
      <protection hidden="1"/>
    </xf>
    <xf numFmtId="165" fontId="28" fillId="5" borderId="12" xfId="0" applyNumberFormat="1" applyFont="1" applyFill="1" applyBorder="1" applyAlignment="1" applyProtection="1">
      <alignment horizontal="center"/>
      <protection hidden="1"/>
    </xf>
    <xf numFmtId="0" fontId="28" fillId="0" borderId="17" xfId="0" applyFont="1" applyBorder="1"/>
    <xf numFmtId="0" fontId="28" fillId="0" borderId="18" xfId="0" applyFont="1" applyBorder="1"/>
    <xf numFmtId="165" fontId="28" fillId="0" borderId="18" xfId="0" applyNumberFormat="1" applyFont="1" applyBorder="1" applyAlignment="1" applyProtection="1">
      <alignment horizontal="center"/>
      <protection hidden="1"/>
    </xf>
    <xf numFmtId="0" fontId="0" fillId="0" borderId="21" xfId="0" applyBorder="1"/>
    <xf numFmtId="165" fontId="28" fillId="0" borderId="22" xfId="0" applyNumberFormat="1" applyFont="1" applyBorder="1" applyAlignment="1" applyProtection="1">
      <alignment horizontal="center"/>
      <protection hidden="1"/>
    </xf>
    <xf numFmtId="0" fontId="0" fillId="0" borderId="23" xfId="0" applyBorder="1"/>
    <xf numFmtId="165" fontId="28" fillId="0" borderId="24" xfId="0" applyNumberFormat="1" applyFont="1" applyBorder="1" applyProtection="1">
      <protection hidden="1"/>
    </xf>
    <xf numFmtId="165" fontId="28" fillId="0" borderId="24" xfId="0" applyNumberFormat="1" applyFont="1" applyBorder="1" applyAlignment="1" applyProtection="1">
      <alignment horizontal="center"/>
      <protection hidden="1"/>
    </xf>
    <xf numFmtId="0" fontId="0" fillId="0" borderId="25" xfId="0" applyBorder="1"/>
    <xf numFmtId="0" fontId="0" fillId="0" borderId="16" xfId="0" applyBorder="1"/>
    <xf numFmtId="165" fontId="28" fillId="0" borderId="26" xfId="0" applyNumberFormat="1" applyFont="1" applyBorder="1" applyProtection="1">
      <protection hidden="1"/>
    </xf>
    <xf numFmtId="165" fontId="28" fillId="0" borderId="26" xfId="0" applyNumberFormat="1" applyFont="1" applyBorder="1" applyAlignment="1" applyProtection="1">
      <alignment horizontal="center"/>
      <protection hidden="1"/>
    </xf>
    <xf numFmtId="0" fontId="30" fillId="5" borderId="14" xfId="0" applyFont="1" applyFill="1" applyBorder="1"/>
    <xf numFmtId="0" fontId="28" fillId="5" borderId="11" xfId="0" applyFont="1" applyFill="1" applyBorder="1"/>
    <xf numFmtId="0" fontId="28" fillId="0" borderId="27" xfId="0" applyFont="1" applyBorder="1"/>
    <xf numFmtId="0" fontId="28" fillId="0" borderId="22" xfId="0" applyFont="1" applyBorder="1"/>
    <xf numFmtId="165" fontId="28" fillId="0" borderId="28" xfId="0" applyNumberFormat="1" applyFont="1" applyBorder="1" applyProtection="1">
      <protection hidden="1"/>
    </xf>
    <xf numFmtId="165" fontId="28" fillId="0" borderId="28" xfId="0" applyNumberFormat="1" applyFont="1" applyBorder="1" applyAlignment="1" applyProtection="1">
      <alignment horizontal="center"/>
      <protection hidden="1"/>
    </xf>
    <xf numFmtId="0" fontId="28" fillId="0" borderId="29" xfId="0" applyFont="1" applyBorder="1"/>
    <xf numFmtId="0" fontId="28" fillId="0" borderId="30" xfId="0" applyFont="1" applyBorder="1"/>
    <xf numFmtId="165" fontId="28" fillId="0" borderId="31" xfId="0" applyNumberFormat="1" applyFont="1" applyBorder="1" applyProtection="1">
      <protection hidden="1"/>
    </xf>
    <xf numFmtId="165" fontId="28" fillId="0" borderId="31" xfId="0" applyNumberFormat="1" applyFont="1" applyBorder="1" applyAlignment="1" applyProtection="1">
      <alignment horizontal="center"/>
      <protection hidden="1"/>
    </xf>
    <xf numFmtId="0" fontId="30" fillId="6" borderId="17" xfId="0" applyFont="1" applyFill="1" applyBorder="1"/>
    <xf numFmtId="0" fontId="30" fillId="6" borderId="13" xfId="0" applyFont="1" applyFill="1" applyBorder="1" applyAlignment="1">
      <alignment wrapText="1"/>
    </xf>
    <xf numFmtId="165" fontId="30" fillId="6" borderId="12" xfId="0" applyNumberFormat="1" applyFont="1" applyFill="1" applyBorder="1" applyProtection="1">
      <protection hidden="1"/>
    </xf>
    <xf numFmtId="165" fontId="30" fillId="6" borderId="12" xfId="0" applyNumberFormat="1" applyFont="1" applyFill="1" applyBorder="1" applyAlignment="1" applyProtection="1">
      <alignment horizontal="center"/>
      <protection hidden="1"/>
    </xf>
    <xf numFmtId="0" fontId="30" fillId="7" borderId="20" xfId="0" applyFont="1" applyFill="1" applyBorder="1"/>
    <xf numFmtId="0" fontId="28" fillId="7" borderId="11" xfId="0" applyFont="1" applyFill="1" applyBorder="1"/>
    <xf numFmtId="165" fontId="28" fillId="7" borderId="12" xfId="0" applyNumberFormat="1" applyFont="1" applyFill="1" applyBorder="1" applyProtection="1">
      <protection hidden="1"/>
    </xf>
    <xf numFmtId="165" fontId="28" fillId="7" borderId="12" xfId="0" applyNumberFormat="1" applyFont="1" applyFill="1" applyBorder="1" applyAlignment="1" applyProtection="1">
      <alignment horizontal="center"/>
      <protection hidden="1"/>
    </xf>
    <xf numFmtId="165" fontId="28" fillId="0" borderId="12" xfId="0" applyNumberFormat="1" applyFont="1" applyBorder="1" applyProtection="1">
      <protection hidden="1"/>
    </xf>
    <xf numFmtId="0" fontId="30" fillId="8" borderId="17" xfId="0" applyFont="1" applyFill="1" applyBorder="1"/>
    <xf numFmtId="0" fontId="30" fillId="8" borderId="13" xfId="0" applyFont="1" applyFill="1" applyBorder="1"/>
    <xf numFmtId="165" fontId="30" fillId="8" borderId="12" xfId="0" applyNumberFormat="1" applyFont="1" applyFill="1" applyBorder="1" applyProtection="1">
      <protection hidden="1"/>
    </xf>
    <xf numFmtId="165" fontId="30" fillId="8" borderId="12" xfId="0" applyNumberFormat="1" applyFont="1" applyFill="1" applyBorder="1" applyAlignment="1" applyProtection="1">
      <alignment horizontal="center"/>
      <protection hidden="1"/>
    </xf>
    <xf numFmtId="0" fontId="30" fillId="9" borderId="14" xfId="0" applyFont="1" applyFill="1" applyBorder="1"/>
    <xf numFmtId="0" fontId="30" fillId="9" borderId="11" xfId="0" applyFont="1" applyFill="1" applyBorder="1"/>
    <xf numFmtId="165" fontId="28" fillId="9" borderId="12" xfId="0" applyNumberFormat="1" applyFont="1" applyFill="1" applyBorder="1" applyAlignment="1" applyProtection="1">
      <alignment horizontal="center"/>
      <protection hidden="1"/>
    </xf>
    <xf numFmtId="0" fontId="30" fillId="9" borderId="20" xfId="0" applyFont="1" applyFill="1" applyBorder="1"/>
    <xf numFmtId="0" fontId="28" fillId="9" borderId="11" xfId="0" applyFont="1" applyFill="1" applyBorder="1"/>
    <xf numFmtId="165" fontId="28" fillId="0" borderId="32" xfId="0" applyNumberFormat="1" applyFont="1" applyBorder="1" applyProtection="1">
      <protection hidden="1"/>
    </xf>
    <xf numFmtId="165" fontId="28" fillId="0" borderId="32" xfId="0" applyNumberFormat="1" applyFont="1" applyBorder="1" applyAlignment="1" applyProtection="1">
      <alignment horizontal="center"/>
      <protection hidden="1"/>
    </xf>
    <xf numFmtId="0" fontId="32" fillId="10" borderId="19" xfId="0" applyFont="1" applyFill="1" applyBorder="1"/>
    <xf numFmtId="0" fontId="31" fillId="10" borderId="12" xfId="0" applyFont="1" applyFill="1" applyBorder="1"/>
    <xf numFmtId="165" fontId="31" fillId="10" borderId="18" xfId="0" applyNumberFormat="1" applyFont="1" applyFill="1" applyBorder="1" applyProtection="1">
      <protection hidden="1"/>
    </xf>
    <xf numFmtId="165" fontId="31" fillId="10" borderId="18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11" borderId="1" xfId="0" applyNumberFormat="1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 applyProtection="1">
      <alignment vertical="center" wrapText="1"/>
      <protection locked="0"/>
    </xf>
    <xf numFmtId="0" fontId="18" fillId="11" borderId="0" xfId="0" applyFont="1" applyFill="1" applyAlignment="1">
      <alignment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164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11" borderId="1" xfId="0" applyNumberFormat="1" applyFont="1" applyFill="1" applyBorder="1" applyAlignment="1">
      <alignment horizontal="center" vertical="center"/>
    </xf>
    <xf numFmtId="49" fontId="4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left" vertical="center" wrapText="1"/>
      <protection locked="0"/>
    </xf>
    <xf numFmtId="0" fontId="4" fillId="11" borderId="3" xfId="0" applyFont="1" applyFill="1" applyBorder="1" applyAlignment="1" applyProtection="1">
      <alignment vertical="center" wrapText="1"/>
      <protection locked="0"/>
    </xf>
    <xf numFmtId="0" fontId="18" fillId="11" borderId="1" xfId="0" applyFont="1" applyFill="1" applyBorder="1" applyAlignment="1">
      <alignment vertical="center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49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wrapText="1"/>
      <protection locked="0"/>
    </xf>
    <xf numFmtId="0" fontId="21" fillId="11" borderId="1" xfId="0" applyFont="1" applyFill="1" applyBorder="1" applyAlignment="1">
      <alignment vertical="center"/>
    </xf>
    <xf numFmtId="0" fontId="26" fillId="11" borderId="1" xfId="0" applyFont="1" applyFill="1" applyBorder="1" applyAlignment="1">
      <alignment horizontal="center" vertical="center"/>
    </xf>
    <xf numFmtId="0" fontId="4" fillId="11" borderId="6" xfId="0" applyFont="1" applyFill="1" applyBorder="1" applyAlignment="1" applyProtection="1">
      <alignment vertical="center" wrapText="1"/>
      <protection locked="0"/>
    </xf>
    <xf numFmtId="0" fontId="18" fillId="11" borderId="0" xfId="0" applyFont="1" applyFill="1" applyAlignment="1">
      <alignment vertical="center"/>
    </xf>
    <xf numFmtId="0" fontId="4" fillId="11" borderId="6" xfId="0" applyFont="1" applyFill="1" applyBorder="1" applyAlignment="1" applyProtection="1">
      <alignment horizontal="center" vertical="center" wrapText="1"/>
      <protection locked="0"/>
    </xf>
    <xf numFmtId="0" fontId="19" fillId="11" borderId="1" xfId="0" applyFont="1" applyFill="1" applyBorder="1" applyAlignment="1">
      <alignment vertical="center"/>
    </xf>
    <xf numFmtId="0" fontId="22" fillId="11" borderId="0" xfId="0" applyFont="1" applyFill="1" applyAlignment="1">
      <alignment vertical="center" wrapText="1"/>
    </xf>
    <xf numFmtId="164" fontId="5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vertical="center" wrapText="1"/>
    </xf>
    <xf numFmtId="164" fontId="4" fillId="11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11" fillId="0" borderId="9" xfId="0" applyNumberFormat="1" applyFont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/>
    <xf numFmtId="1" fontId="7" fillId="0" borderId="1" xfId="0" applyNumberFormat="1" applyFont="1" applyBorder="1" applyAlignment="1" applyProtection="1">
      <alignment horizontal="center" vertical="center" wrapText="1"/>
      <protection hidden="1"/>
    </xf>
    <xf numFmtId="1" fontId="7" fillId="0" borderId="6" xfId="0" applyNumberFormat="1" applyFont="1" applyBorder="1" applyAlignment="1" applyProtection="1">
      <alignment horizontal="center" vertical="center" wrapText="1"/>
      <protection hidden="1"/>
    </xf>
    <xf numFmtId="1" fontId="7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/>
    <xf numFmtId="0" fontId="5" fillId="0" borderId="23" xfId="0" applyFont="1" applyBorder="1"/>
    <xf numFmtId="49" fontId="14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3" xfId="0" applyFont="1" applyFill="1" applyBorder="1" applyAlignment="1" applyProtection="1">
      <alignment vertical="center" wrapText="1"/>
      <protection locked="0"/>
    </xf>
    <xf numFmtId="0" fontId="14" fillId="12" borderId="1" xfId="0" applyFont="1" applyFill="1" applyBorder="1" applyAlignment="1" applyProtection="1">
      <alignment vertical="center" wrapText="1"/>
      <protection locked="0"/>
    </xf>
    <xf numFmtId="0" fontId="22" fillId="12" borderId="1" xfId="0" applyFont="1" applyFill="1" applyBorder="1" applyAlignment="1">
      <alignment vertical="center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3" xfId="0" applyFont="1" applyFill="1" applyBorder="1" applyAlignment="1" applyProtection="1">
      <alignment horizontal="center" vertical="center" wrapText="1"/>
      <protection locked="0"/>
    </xf>
    <xf numFmtId="0" fontId="22" fillId="12" borderId="1" xfId="0" applyNumberFormat="1" applyFont="1" applyFill="1" applyBorder="1" applyAlignment="1">
      <alignment vertical="center" wrapText="1"/>
    </xf>
    <xf numFmtId="164" fontId="14" fillId="12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12" borderId="1" xfId="0" applyNumberFormat="1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12" borderId="1" xfId="0" applyNumberFormat="1" applyFont="1" applyFill="1" applyBorder="1" applyAlignment="1" applyProtection="1">
      <alignment vertical="center" wrapText="1"/>
      <protection locked="0"/>
    </xf>
    <xf numFmtId="49" fontId="5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2" borderId="1" xfId="0" applyNumberFormat="1" applyFont="1" applyFill="1" applyBorder="1" applyAlignment="1">
      <alignment vertical="center"/>
    </xf>
    <xf numFmtId="164" fontId="4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2" borderId="1" xfId="0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vertical="center"/>
    </xf>
    <xf numFmtId="164" fontId="14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vertical="center" wrapText="1"/>
      <protection locked="0"/>
    </xf>
    <xf numFmtId="0" fontId="4" fillId="12" borderId="1" xfId="0" applyFont="1" applyFill="1" applyBorder="1" applyAlignment="1" applyProtection="1">
      <alignment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>
      <alignment horizontal="center" vertical="center"/>
    </xf>
    <xf numFmtId="0" fontId="22" fillId="12" borderId="1" xfId="0" applyFont="1" applyFill="1" applyBorder="1" applyAlignment="1">
      <alignment vertical="center" wrapText="1"/>
    </xf>
    <xf numFmtId="0" fontId="14" fillId="12" borderId="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 applyAlignment="1">
      <alignment vertical="center"/>
    </xf>
    <xf numFmtId="1" fontId="14" fillId="12" borderId="1" xfId="0" applyNumberFormat="1" applyFont="1" applyFill="1" applyBorder="1" applyAlignment="1" applyProtection="1">
      <alignment horizontal="center" vertical="center"/>
      <protection locked="0"/>
    </xf>
    <xf numFmtId="2" fontId="14" fillId="12" borderId="1" xfId="0" applyNumberFormat="1" applyFont="1" applyFill="1" applyBorder="1" applyAlignment="1">
      <alignment vertical="center"/>
    </xf>
    <xf numFmtId="165" fontId="15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" xfId="0" applyFont="1" applyBorder="1"/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1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11" borderId="1" xfId="0" applyNumberFormat="1" applyFont="1" applyFill="1" applyBorder="1" applyAlignment="1" applyProtection="1">
      <alignment vertical="center" wrapText="1"/>
      <protection locked="0"/>
    </xf>
    <xf numFmtId="1" fontId="16" fillId="11" borderId="1" xfId="0" applyNumberFormat="1" applyFont="1" applyFill="1" applyBorder="1" applyAlignment="1" applyProtection="1">
      <alignment horizontal="center" vertical="center"/>
      <protection locked="0"/>
    </xf>
    <xf numFmtId="165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 wrapText="1"/>
    </xf>
    <xf numFmtId="0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11" borderId="1" xfId="0" applyNumberFormat="1" applyFont="1" applyFill="1" applyBorder="1" applyAlignment="1" applyProtection="1">
      <alignment horizontal="center" vertical="center"/>
      <protection locked="0"/>
    </xf>
    <xf numFmtId="2" fontId="15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11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 wrapText="1"/>
      <protection locked="0"/>
    </xf>
    <xf numFmtId="164" fontId="28" fillId="0" borderId="22" xfId="0" applyNumberFormat="1" applyFont="1" applyBorder="1" applyProtection="1">
      <protection hidden="1"/>
    </xf>
    <xf numFmtId="165" fontId="30" fillId="0" borderId="18" xfId="0" applyNumberFormat="1" applyFont="1" applyBorder="1" applyProtection="1">
      <protection hidden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65" fontId="30" fillId="9" borderId="12" xfId="0" applyNumberFormat="1" applyFont="1" applyFill="1" applyBorder="1" applyProtection="1">
      <protection hidden="1"/>
    </xf>
    <xf numFmtId="2" fontId="4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>
      <alignment vertical="center" wrapText="1"/>
    </xf>
    <xf numFmtId="2" fontId="4" fillId="0" borderId="0" xfId="0" applyNumberFormat="1" applyFont="1" applyBorder="1" applyAlignment="1" applyProtection="1">
      <alignment vertical="center" wrapText="1"/>
      <protection locked="0"/>
    </xf>
    <xf numFmtId="2" fontId="4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 applyProtection="1">
      <alignment horizontal="center" vertical="center" wrapText="1"/>
      <protection hidden="1"/>
    </xf>
    <xf numFmtId="1" fontId="8" fillId="0" borderId="6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 wrapText="1"/>
      <protection hidden="1"/>
    </xf>
    <xf numFmtId="2" fontId="4" fillId="0" borderId="0" xfId="0" applyNumberFormat="1" applyFont="1" applyBorder="1" applyAlignment="1" applyProtection="1">
      <alignment horizontal="right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2" fontId="14" fillId="0" borderId="2" xfId="0" applyNumberFormat="1" applyFont="1" applyFill="1" applyBorder="1" applyAlignment="1" applyProtection="1">
      <alignment vertical="center" wrapText="1"/>
      <protection locked="0"/>
    </xf>
    <xf numFmtId="0" fontId="22" fillId="0" borderId="2" xfId="0" applyFont="1" applyFill="1" applyBorder="1" applyAlignment="1">
      <alignment vertical="center" wrapText="1"/>
    </xf>
    <xf numFmtId="1" fontId="1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2" fontId="14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39"/>
  <sheetViews>
    <sheetView view="pageBreakPreview" topLeftCell="A16" zoomScale="71" zoomScaleNormal="100" zoomScaleSheetLayoutView="71" workbookViewId="0">
      <selection activeCell="C19" sqref="C19"/>
    </sheetView>
  </sheetViews>
  <sheetFormatPr defaultRowHeight="12.75" x14ac:dyDescent="0.2"/>
  <cols>
    <col min="1" max="1" width="26.140625" customWidth="1"/>
    <col min="2" max="2" width="114.5703125" customWidth="1"/>
    <col min="3" max="3" width="11.5703125" customWidth="1"/>
    <col min="5" max="5" width="12.7109375" customWidth="1"/>
  </cols>
  <sheetData>
    <row r="4" spans="1:5" ht="21" x14ac:dyDescent="0.35">
      <c r="B4" s="191" t="s">
        <v>414</v>
      </c>
    </row>
    <row r="5" spans="1:5" ht="21" x14ac:dyDescent="0.35">
      <c r="A5" s="192"/>
      <c r="B5" s="193" t="s">
        <v>415</v>
      </c>
      <c r="C5" s="192"/>
    </row>
    <row r="6" spans="1:5" ht="16.5" thickBot="1" x14ac:dyDescent="0.3">
      <c r="A6" s="192"/>
      <c r="B6" s="192"/>
      <c r="C6" s="192"/>
    </row>
    <row r="7" spans="1:5" ht="17.25" thickTop="1" thickBot="1" x14ac:dyDescent="0.3">
      <c r="A7" s="194" t="s">
        <v>416</v>
      </c>
      <c r="B7" s="195" t="s">
        <v>467</v>
      </c>
      <c r="C7" s="196"/>
      <c r="D7" s="196"/>
      <c r="E7" s="196"/>
    </row>
    <row r="8" spans="1:5" ht="17.25" thickTop="1" thickBot="1" x14ac:dyDescent="0.3">
      <c r="A8" s="194" t="s">
        <v>417</v>
      </c>
      <c r="B8" s="195" t="s">
        <v>418</v>
      </c>
      <c r="C8" s="196"/>
      <c r="D8" s="196"/>
      <c r="E8" s="196"/>
    </row>
    <row r="9" spans="1:5" ht="17.25" thickTop="1" thickBot="1" x14ac:dyDescent="0.3">
      <c r="A9" s="194" t="s">
        <v>419</v>
      </c>
      <c r="B9" s="195" t="s">
        <v>420</v>
      </c>
      <c r="C9" s="196"/>
      <c r="D9" s="196"/>
      <c r="E9" s="196"/>
    </row>
    <row r="10" spans="1:5" ht="17.25" thickTop="1" thickBot="1" x14ac:dyDescent="0.3">
      <c r="A10" s="194" t="s">
        <v>421</v>
      </c>
      <c r="B10" s="195" t="s">
        <v>466</v>
      </c>
      <c r="C10" s="196"/>
      <c r="D10" s="196"/>
      <c r="E10" s="196"/>
    </row>
    <row r="11" spans="1:5" ht="17.25" thickTop="1" thickBot="1" x14ac:dyDescent="0.3">
      <c r="A11" s="197"/>
      <c r="B11" s="197"/>
      <c r="C11" s="197"/>
    </row>
    <row r="12" spans="1:5" ht="20.25" thickTop="1" thickBot="1" x14ac:dyDescent="0.35">
      <c r="A12" s="198" t="s">
        <v>422</v>
      </c>
      <c r="B12" s="199"/>
      <c r="C12" s="200"/>
      <c r="D12" s="196"/>
      <c r="E12" s="196"/>
    </row>
    <row r="13" spans="1:5" ht="33" thickTop="1" thickBot="1" x14ac:dyDescent="0.3">
      <c r="A13" s="201" t="s">
        <v>423</v>
      </c>
      <c r="B13" s="202" t="s">
        <v>424</v>
      </c>
      <c r="C13" s="203" t="s">
        <v>425</v>
      </c>
      <c r="D13" s="203" t="s">
        <v>426</v>
      </c>
      <c r="E13" s="204" t="s">
        <v>427</v>
      </c>
    </row>
    <row r="14" spans="1:5" ht="17.25" thickTop="1" thickBot="1" x14ac:dyDescent="0.3">
      <c r="A14" s="205" t="s">
        <v>428</v>
      </c>
      <c r="B14" s="206" t="s">
        <v>429</v>
      </c>
      <c r="C14" s="207">
        <f>SUM(C16+C23+C24)</f>
        <v>139.55600000000001</v>
      </c>
      <c r="D14" s="208">
        <v>10</v>
      </c>
      <c r="E14" s="208" t="s">
        <v>430</v>
      </c>
    </row>
    <row r="15" spans="1:5" ht="17.25" thickTop="1" thickBot="1" x14ac:dyDescent="0.3">
      <c r="A15" s="209" t="s">
        <v>431</v>
      </c>
      <c r="B15" s="210"/>
      <c r="C15" s="211"/>
      <c r="D15" s="212">
        <v>6</v>
      </c>
      <c r="E15" s="212" t="s">
        <v>430</v>
      </c>
    </row>
    <row r="16" spans="1:5" ht="17.25" thickTop="1" thickBot="1" x14ac:dyDescent="0.3">
      <c r="A16" s="213" t="s">
        <v>432</v>
      </c>
      <c r="B16" s="214" t="s">
        <v>433</v>
      </c>
      <c r="C16" s="367">
        <f>SUM(C17:C21)</f>
        <v>135.73600000000002</v>
      </c>
      <c r="D16" s="215"/>
      <c r="E16" s="215"/>
    </row>
    <row r="17" spans="1:5" ht="16.5" thickTop="1" x14ac:dyDescent="0.25">
      <c r="A17" s="216" t="s">
        <v>434</v>
      </c>
      <c r="B17" s="216" t="s">
        <v>435</v>
      </c>
      <c r="C17" s="366">
        <v>12.172000000000002</v>
      </c>
      <c r="D17" s="217"/>
      <c r="E17" s="217"/>
    </row>
    <row r="18" spans="1:5" ht="15.75" x14ac:dyDescent="0.25">
      <c r="A18" s="218" t="s">
        <v>436</v>
      </c>
      <c r="B18" s="315" t="s">
        <v>437</v>
      </c>
      <c r="C18" s="219">
        <f>'CDI-ART'!J66</f>
        <v>22.513000000000005</v>
      </c>
      <c r="D18" s="220"/>
      <c r="E18" s="220"/>
    </row>
    <row r="19" spans="1:5" ht="15.75" x14ac:dyDescent="0.25">
      <c r="A19" s="221" t="s">
        <v>438</v>
      </c>
      <c r="B19" s="315" t="s">
        <v>439</v>
      </c>
      <c r="C19" s="219">
        <v>0.1</v>
      </c>
      <c r="D19" s="220"/>
      <c r="E19" s="220"/>
    </row>
    <row r="20" spans="1:5" ht="15.75" x14ac:dyDescent="0.25">
      <c r="A20" s="221" t="s">
        <v>440</v>
      </c>
      <c r="B20" s="315" t="s">
        <v>441</v>
      </c>
      <c r="C20" s="219">
        <v>0.1</v>
      </c>
      <c r="D20" s="220"/>
      <c r="E20" s="220"/>
    </row>
    <row r="21" spans="1:5" ht="16.5" thickBot="1" x14ac:dyDescent="0.3">
      <c r="A21" s="222" t="s">
        <v>442</v>
      </c>
      <c r="B21" s="222" t="s">
        <v>443</v>
      </c>
      <c r="C21" s="223">
        <f>'CDI-ART'!J47+'CDI-ART'!J67+'CDI-ART'!J75</f>
        <v>100.85100000000001</v>
      </c>
      <c r="D21" s="224"/>
      <c r="E21" s="224"/>
    </row>
    <row r="22" spans="1:5" ht="17.25" thickTop="1" thickBot="1" x14ac:dyDescent="0.3">
      <c r="A22" s="225" t="s">
        <v>444</v>
      </c>
      <c r="B22" s="226"/>
      <c r="C22" s="211"/>
      <c r="D22" s="212"/>
      <c r="E22" s="212"/>
    </row>
    <row r="23" spans="1:5" ht="16.5" thickTop="1" x14ac:dyDescent="0.25">
      <c r="A23" s="227" t="s">
        <v>445</v>
      </c>
      <c r="B23" s="228" t="s">
        <v>446</v>
      </c>
      <c r="C23" s="229">
        <v>1</v>
      </c>
      <c r="D23" s="230"/>
      <c r="E23" s="230"/>
    </row>
    <row r="24" spans="1:5" ht="16.5" thickBot="1" x14ac:dyDescent="0.3">
      <c r="A24" s="231" t="s">
        <v>447</v>
      </c>
      <c r="B24" s="232" t="s">
        <v>448</v>
      </c>
      <c r="C24" s="233">
        <f>'CDI-MON-i'!J11+'CDI-MON-n'!I12</f>
        <v>2.82</v>
      </c>
      <c r="D24" s="234"/>
      <c r="E24" s="234"/>
    </row>
    <row r="25" spans="1:5" ht="17.25" thickTop="1" thickBot="1" x14ac:dyDescent="0.3">
      <c r="A25" s="235" t="s">
        <v>449</v>
      </c>
      <c r="B25" s="236" t="s">
        <v>450</v>
      </c>
      <c r="C25" s="237">
        <f>SUM(C27+C29)</f>
        <v>14.240000000000002</v>
      </c>
      <c r="D25" s="238">
        <v>10</v>
      </c>
      <c r="E25" s="238" t="s">
        <v>430</v>
      </c>
    </row>
    <row r="26" spans="1:5" ht="17.25" thickTop="1" thickBot="1" x14ac:dyDescent="0.3">
      <c r="A26" s="239" t="s">
        <v>431</v>
      </c>
      <c r="B26" s="240"/>
      <c r="C26" s="241">
        <f>C27</f>
        <v>14.240000000000002</v>
      </c>
      <c r="D26" s="242">
        <v>6</v>
      </c>
      <c r="E26" s="242" t="s">
        <v>430</v>
      </c>
    </row>
    <row r="27" spans="1:5" ht="17.25" thickTop="1" thickBot="1" x14ac:dyDescent="0.3">
      <c r="A27" s="213" t="s">
        <v>451</v>
      </c>
      <c r="B27" s="214" t="s">
        <v>452</v>
      </c>
      <c r="C27" s="243">
        <f>'DID-MSC'!H16</f>
        <v>14.240000000000002</v>
      </c>
      <c r="D27" s="230"/>
      <c r="E27" s="230"/>
    </row>
    <row r="28" spans="1:5" ht="17.25" thickTop="1" thickBot="1" x14ac:dyDescent="0.3">
      <c r="A28" s="239" t="s">
        <v>444</v>
      </c>
      <c r="B28" s="240"/>
      <c r="C28" s="241"/>
      <c r="D28" s="242"/>
      <c r="E28" s="242"/>
    </row>
    <row r="29" spans="1:5" ht="17.25" thickTop="1" thickBot="1" x14ac:dyDescent="0.3">
      <c r="A29" s="227" t="s">
        <v>453</v>
      </c>
      <c r="B29" s="228" t="s">
        <v>454</v>
      </c>
      <c r="C29" s="229"/>
      <c r="D29" s="230"/>
      <c r="E29" s="230"/>
    </row>
    <row r="30" spans="1:5" ht="17.25" thickTop="1" thickBot="1" x14ac:dyDescent="0.3">
      <c r="A30" s="244" t="s">
        <v>455</v>
      </c>
      <c r="B30" s="245" t="s">
        <v>456</v>
      </c>
      <c r="C30" s="246">
        <f>C31+C34</f>
        <v>30.220410999999999</v>
      </c>
      <c r="D30" s="247">
        <v>10</v>
      </c>
      <c r="E30" s="247" t="s">
        <v>430</v>
      </c>
    </row>
    <row r="31" spans="1:5" ht="17.25" thickTop="1" thickBot="1" x14ac:dyDescent="0.3">
      <c r="A31" s="248" t="s">
        <v>431</v>
      </c>
      <c r="B31" s="249"/>
      <c r="C31" s="378">
        <f>SUM(C32:C33)</f>
        <v>28.073325999999998</v>
      </c>
      <c r="D31" s="250">
        <v>6</v>
      </c>
      <c r="E31" s="250" t="s">
        <v>430</v>
      </c>
    </row>
    <row r="32" spans="1:5" ht="16.5" thickTop="1" x14ac:dyDescent="0.25">
      <c r="A32" s="227" t="s">
        <v>457</v>
      </c>
      <c r="B32" s="228" t="s">
        <v>458</v>
      </c>
      <c r="C32" s="229">
        <f>SUM('RIA-GRA-i'!G11+'RIA-GRA-n'!G28)</f>
        <v>28.073325999999998</v>
      </c>
      <c r="D32" s="230"/>
      <c r="E32" s="230"/>
    </row>
    <row r="33" spans="1:5" ht="16.5" thickBot="1" x14ac:dyDescent="0.3">
      <c r="A33" s="231" t="s">
        <v>459</v>
      </c>
      <c r="B33" s="232" t="s">
        <v>460</v>
      </c>
      <c r="C33" s="233"/>
      <c r="D33" s="234"/>
      <c r="E33" s="234"/>
    </row>
    <row r="34" spans="1:5" ht="17.25" thickTop="1" thickBot="1" x14ac:dyDescent="0.3">
      <c r="A34" s="251" t="s">
        <v>444</v>
      </c>
      <c r="B34" s="252"/>
      <c r="C34" s="378">
        <f>SUM(C35:C36)</f>
        <v>2.1470850000000001</v>
      </c>
      <c r="D34" s="250"/>
      <c r="E34" s="250"/>
    </row>
    <row r="35" spans="1:5" ht="16.5" thickTop="1" x14ac:dyDescent="0.25">
      <c r="A35" s="227" t="s">
        <v>461</v>
      </c>
      <c r="B35" s="228" t="s">
        <v>462</v>
      </c>
      <c r="C35" s="229"/>
      <c r="D35" s="230"/>
      <c r="E35" s="230"/>
    </row>
    <row r="36" spans="1:5" ht="16.5" thickBot="1" x14ac:dyDescent="0.3">
      <c r="A36" s="231" t="s">
        <v>463</v>
      </c>
      <c r="B36" s="232" t="s">
        <v>464</v>
      </c>
      <c r="C36" s="253">
        <f>'RIA-GRA-n-m'!G12</f>
        <v>2.1470850000000001</v>
      </c>
      <c r="D36" s="254"/>
      <c r="E36" s="254"/>
    </row>
    <row r="37" spans="1:5" ht="20.25" thickTop="1" thickBot="1" x14ac:dyDescent="0.35">
      <c r="A37" s="255"/>
      <c r="B37" s="256" t="s">
        <v>465</v>
      </c>
      <c r="C37" s="257">
        <f>C14+C25+C30</f>
        <v>184.01641100000001</v>
      </c>
      <c r="D37" s="258">
        <v>30</v>
      </c>
      <c r="E37" s="258" t="s">
        <v>430</v>
      </c>
    </row>
    <row r="38" spans="1:5" ht="13.5" thickTop="1" x14ac:dyDescent="0.2"/>
    <row r="39" spans="1:5" ht="12.75" customHeight="1" x14ac:dyDescent="0.2">
      <c r="A39" s="386" t="s">
        <v>522</v>
      </c>
      <c r="B39" s="392" t="s">
        <v>523</v>
      </c>
      <c r="C39" s="386"/>
      <c r="D39" s="386"/>
      <c r="E39" s="386"/>
    </row>
  </sheetData>
  <pageMargins left="1" right="1" top="1" bottom="1" header="0.5" footer="0.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6"/>
  <sheetViews>
    <sheetView view="pageBreakPreview" topLeftCell="A61" zoomScale="60" zoomScaleNormal="90" workbookViewId="0">
      <selection activeCell="C67" sqref="C67"/>
    </sheetView>
  </sheetViews>
  <sheetFormatPr defaultRowHeight="12.75" x14ac:dyDescent="0.2"/>
  <cols>
    <col min="1" max="1" width="6.85546875" style="2" customWidth="1"/>
    <col min="2" max="2" width="44.7109375" style="4" customWidth="1"/>
    <col min="3" max="3" width="41.5703125" style="4" customWidth="1"/>
    <col min="4" max="4" width="27.5703125" style="4" customWidth="1"/>
    <col min="5" max="5" width="11.7109375" style="4" customWidth="1"/>
    <col min="6" max="6" width="7.85546875" style="2" customWidth="1"/>
    <col min="7" max="7" width="9.7109375" style="2" customWidth="1"/>
    <col min="8" max="10" width="9.140625" style="2"/>
  </cols>
  <sheetData>
    <row r="1" spans="1:12" s="69" customFormat="1" ht="55.5" customHeight="1" x14ac:dyDescent="0.2">
      <c r="A1" s="66"/>
      <c r="B1" s="293" t="s">
        <v>36</v>
      </c>
      <c r="C1" s="293"/>
      <c r="D1" s="67"/>
      <c r="E1" s="67"/>
      <c r="F1" s="68"/>
      <c r="G1" s="68"/>
      <c r="H1" s="68"/>
      <c r="I1" s="68"/>
      <c r="J1" s="68"/>
    </row>
    <row r="2" spans="1:12" s="69" customFormat="1" ht="45" customHeight="1" x14ac:dyDescent="0.2">
      <c r="A2" s="381" t="s">
        <v>495</v>
      </c>
      <c r="B2" s="293" t="s">
        <v>468</v>
      </c>
      <c r="C2" s="293"/>
      <c r="D2" s="293"/>
      <c r="E2" s="67"/>
      <c r="F2" s="68"/>
      <c r="G2" s="68"/>
      <c r="H2" s="68"/>
      <c r="I2" s="68"/>
      <c r="J2" s="68"/>
    </row>
    <row r="3" spans="1:12" s="69" customFormat="1" ht="26.25" customHeight="1" x14ac:dyDescent="0.2">
      <c r="A3" s="66"/>
      <c r="B3" s="260"/>
      <c r="C3" s="260"/>
      <c r="D3" s="67"/>
      <c r="E3" s="67"/>
      <c r="F3" s="68"/>
      <c r="G3" s="68"/>
      <c r="H3" s="68"/>
      <c r="I3" s="68"/>
      <c r="J3" s="68"/>
    </row>
    <row r="4" spans="1:12" s="69" customFormat="1" ht="19.5" customHeight="1" x14ac:dyDescent="0.2">
      <c r="A4" s="68"/>
      <c r="B4" s="259"/>
      <c r="C4" s="67"/>
      <c r="D4" s="67"/>
      <c r="E4" s="67"/>
      <c r="F4" s="68"/>
      <c r="G4" s="68"/>
      <c r="H4" s="68"/>
      <c r="I4" s="68"/>
      <c r="J4" s="68"/>
    </row>
    <row r="5" spans="1:12" s="70" customFormat="1" ht="50.1" customHeight="1" x14ac:dyDescent="0.25">
      <c r="A5" s="63" t="s">
        <v>4</v>
      </c>
      <c r="B5" s="64" t="s">
        <v>0</v>
      </c>
      <c r="C5" s="64" t="s">
        <v>1</v>
      </c>
      <c r="D5" s="64" t="s">
        <v>2</v>
      </c>
      <c r="E5" s="64" t="s">
        <v>31</v>
      </c>
      <c r="F5" s="64" t="s">
        <v>28</v>
      </c>
      <c r="G5" s="64" t="s">
        <v>29</v>
      </c>
      <c r="H5" s="64" t="s">
        <v>30</v>
      </c>
      <c r="I5" s="63" t="s">
        <v>405</v>
      </c>
      <c r="J5" s="64" t="s">
        <v>3</v>
      </c>
    </row>
    <row r="6" spans="1:12" s="19" customFormat="1" ht="63.75" x14ac:dyDescent="0.2">
      <c r="A6" s="261">
        <v>1</v>
      </c>
      <c r="B6" s="262" t="s">
        <v>60</v>
      </c>
      <c r="C6" s="262" t="s">
        <v>61</v>
      </c>
      <c r="D6" s="262" t="s">
        <v>413</v>
      </c>
      <c r="E6" s="263" t="s">
        <v>412</v>
      </c>
      <c r="F6" s="264">
        <v>2002</v>
      </c>
      <c r="G6" s="264" t="s">
        <v>62</v>
      </c>
      <c r="H6" s="264" t="s">
        <v>63</v>
      </c>
      <c r="I6" s="265">
        <v>2.39</v>
      </c>
      <c r="J6" s="266">
        <f t="shared" ref="J6:J73" si="0">0.1+I6</f>
        <v>2.4900000000000002</v>
      </c>
    </row>
    <row r="7" spans="1:12" s="8" customFormat="1" ht="25.5" x14ac:dyDescent="0.2">
      <c r="A7" s="267" t="s">
        <v>11</v>
      </c>
      <c r="B7" s="268" t="s">
        <v>64</v>
      </c>
      <c r="C7" s="269" t="s">
        <v>65</v>
      </c>
      <c r="D7" s="262" t="s">
        <v>66</v>
      </c>
      <c r="E7" s="270" t="s">
        <v>67</v>
      </c>
      <c r="F7" s="271">
        <v>2004</v>
      </c>
      <c r="G7" s="271">
        <v>289</v>
      </c>
      <c r="H7" s="264" t="s">
        <v>68</v>
      </c>
      <c r="I7" s="265">
        <v>2.3570000000000002</v>
      </c>
      <c r="J7" s="266">
        <f t="shared" si="0"/>
        <v>2.4570000000000003</v>
      </c>
    </row>
    <row r="8" spans="1:12" s="8" customFormat="1" ht="25.5" x14ac:dyDescent="0.2">
      <c r="A8" s="72" t="s">
        <v>69</v>
      </c>
      <c r="B8" s="157" t="s">
        <v>340</v>
      </c>
      <c r="C8" s="156" t="s">
        <v>339</v>
      </c>
      <c r="D8" s="158" t="s">
        <v>341</v>
      </c>
      <c r="E8" s="159" t="s">
        <v>342</v>
      </c>
      <c r="F8" s="160">
        <v>2015</v>
      </c>
      <c r="G8" s="161" t="s">
        <v>343</v>
      </c>
      <c r="H8" s="162">
        <v>127001</v>
      </c>
      <c r="I8" s="163">
        <v>2.7690000000000001</v>
      </c>
      <c r="J8" s="164">
        <f t="shared" si="0"/>
        <v>2.8690000000000002</v>
      </c>
      <c r="L8" s="281"/>
    </row>
    <row r="9" spans="1:12" s="8" customFormat="1" ht="38.25" x14ac:dyDescent="0.2">
      <c r="A9" s="72" t="s">
        <v>76</v>
      </c>
      <c r="B9" s="157" t="s">
        <v>345</v>
      </c>
      <c r="C9" s="156" t="s">
        <v>344</v>
      </c>
      <c r="D9" s="158" t="s">
        <v>346</v>
      </c>
      <c r="E9" s="125" t="s">
        <v>347</v>
      </c>
      <c r="F9" s="160">
        <v>2015</v>
      </c>
      <c r="G9" s="160" t="s">
        <v>348</v>
      </c>
      <c r="H9" s="161">
        <v>437</v>
      </c>
      <c r="I9" s="163">
        <v>2.101</v>
      </c>
      <c r="J9" s="164">
        <f t="shared" si="0"/>
        <v>2.2010000000000001</v>
      </c>
    </row>
    <row r="10" spans="1:12" s="8" customFormat="1" ht="25.5" x14ac:dyDescent="0.2">
      <c r="A10" s="72" t="s">
        <v>83</v>
      </c>
      <c r="B10" s="157" t="s">
        <v>350</v>
      </c>
      <c r="C10" s="156" t="s">
        <v>349</v>
      </c>
      <c r="D10" s="165" t="s">
        <v>123</v>
      </c>
      <c r="E10" s="125" t="s">
        <v>124</v>
      </c>
      <c r="F10" s="160">
        <v>2015</v>
      </c>
      <c r="G10" s="160" t="s">
        <v>351</v>
      </c>
      <c r="H10" s="161" t="s">
        <v>352</v>
      </c>
      <c r="I10" s="163">
        <v>0.38300000000000001</v>
      </c>
      <c r="J10" s="164">
        <f t="shared" si="0"/>
        <v>0.48299999999999998</v>
      </c>
    </row>
    <row r="11" spans="1:12" s="8" customFormat="1" ht="25.5" x14ac:dyDescent="0.2">
      <c r="A11" s="71" t="s">
        <v>90</v>
      </c>
      <c r="B11" s="98" t="s">
        <v>70</v>
      </c>
      <c r="C11" s="99" t="s">
        <v>71</v>
      </c>
      <c r="D11" s="100" t="s">
        <v>72</v>
      </c>
      <c r="E11" s="100" t="s">
        <v>73</v>
      </c>
      <c r="F11" s="101">
        <v>2014</v>
      </c>
      <c r="G11" s="101" t="s">
        <v>74</v>
      </c>
      <c r="H11" s="84" t="s">
        <v>75</v>
      </c>
      <c r="I11" s="154">
        <v>0.42099999999999999</v>
      </c>
      <c r="J11" s="12">
        <f t="shared" si="0"/>
        <v>0.52100000000000002</v>
      </c>
    </row>
    <row r="12" spans="1:12" s="8" customFormat="1" ht="38.25" x14ac:dyDescent="0.2">
      <c r="A12" s="71" t="s">
        <v>97</v>
      </c>
      <c r="B12" s="103" t="s">
        <v>77</v>
      </c>
      <c r="C12" s="99" t="s">
        <v>78</v>
      </c>
      <c r="D12" s="100" t="s">
        <v>79</v>
      </c>
      <c r="E12" s="100" t="s">
        <v>80</v>
      </c>
      <c r="F12" s="101">
        <v>2014</v>
      </c>
      <c r="G12" s="101" t="s">
        <v>81</v>
      </c>
      <c r="H12" s="84" t="s">
        <v>82</v>
      </c>
      <c r="I12" s="102">
        <v>2.8359999999999999</v>
      </c>
      <c r="J12" s="12">
        <f t="shared" si="0"/>
        <v>2.9359999999999999</v>
      </c>
    </row>
    <row r="13" spans="1:12" s="8" customFormat="1" ht="38.25" x14ac:dyDescent="0.2">
      <c r="A13" s="71" t="s">
        <v>104</v>
      </c>
      <c r="B13" s="103" t="s">
        <v>84</v>
      </c>
      <c r="C13" s="99" t="s">
        <v>85</v>
      </c>
      <c r="D13" s="104" t="s">
        <v>86</v>
      </c>
      <c r="E13" s="100" t="s">
        <v>87</v>
      </c>
      <c r="F13" s="101">
        <v>2013</v>
      </c>
      <c r="G13" s="101" t="s">
        <v>88</v>
      </c>
      <c r="H13" s="84" t="s">
        <v>89</v>
      </c>
      <c r="I13" s="102">
        <v>2.2669999999999999</v>
      </c>
      <c r="J13" s="12">
        <f t="shared" si="0"/>
        <v>2.367</v>
      </c>
    </row>
    <row r="14" spans="1:12" s="8" customFormat="1" ht="38.25" x14ac:dyDescent="0.2">
      <c r="A14" s="71" t="s">
        <v>110</v>
      </c>
      <c r="B14" s="105" t="s">
        <v>91</v>
      </c>
      <c r="C14" s="11" t="s">
        <v>92</v>
      </c>
      <c r="D14" s="11" t="s">
        <v>93</v>
      </c>
      <c r="E14" s="106" t="s">
        <v>94</v>
      </c>
      <c r="F14" s="10">
        <v>2010</v>
      </c>
      <c r="G14" s="10" t="s">
        <v>95</v>
      </c>
      <c r="H14" s="10" t="s">
        <v>96</v>
      </c>
      <c r="I14" s="65">
        <v>4.5090000000000003</v>
      </c>
      <c r="J14" s="12">
        <f t="shared" si="0"/>
        <v>4.609</v>
      </c>
    </row>
    <row r="15" spans="1:12" ht="42.75" customHeight="1" x14ac:dyDescent="0.2">
      <c r="A15" s="71" t="s">
        <v>117</v>
      </c>
      <c r="B15" s="113" t="s">
        <v>98</v>
      </c>
      <c r="C15" s="11" t="s">
        <v>99</v>
      </c>
      <c r="D15" s="11" t="s">
        <v>100</v>
      </c>
      <c r="E15" s="107" t="s">
        <v>101</v>
      </c>
      <c r="F15" s="10">
        <v>2008</v>
      </c>
      <c r="G15" s="10" t="s">
        <v>102</v>
      </c>
      <c r="H15" s="10" t="s">
        <v>103</v>
      </c>
      <c r="I15" s="65">
        <v>3.3050000000000002</v>
      </c>
      <c r="J15" s="12">
        <f t="shared" si="0"/>
        <v>3.4050000000000002</v>
      </c>
    </row>
    <row r="16" spans="1:12" ht="25.5" x14ac:dyDescent="0.2">
      <c r="A16" s="2">
        <v>2.9</v>
      </c>
      <c r="B16" s="105" t="s">
        <v>105</v>
      </c>
      <c r="C16" s="11" t="s">
        <v>106</v>
      </c>
      <c r="D16" s="11" t="s">
        <v>107</v>
      </c>
      <c r="E16" s="107" t="s">
        <v>108</v>
      </c>
      <c r="F16" s="10">
        <v>2008</v>
      </c>
      <c r="G16" s="10" t="s">
        <v>109</v>
      </c>
      <c r="H16" s="10">
        <v>204103</v>
      </c>
      <c r="I16" s="65">
        <v>2.2090000000000001</v>
      </c>
      <c r="J16" s="12">
        <f t="shared" si="0"/>
        <v>2.3090000000000002</v>
      </c>
    </row>
    <row r="17" spans="1:12" ht="25.5" x14ac:dyDescent="0.2">
      <c r="A17" s="155">
        <v>2.1</v>
      </c>
      <c r="B17" s="105" t="s">
        <v>111</v>
      </c>
      <c r="C17" s="11" t="s">
        <v>112</v>
      </c>
      <c r="D17" s="11" t="s">
        <v>113</v>
      </c>
      <c r="E17" s="107" t="s">
        <v>114</v>
      </c>
      <c r="F17" s="10">
        <v>2007</v>
      </c>
      <c r="G17" s="10" t="s">
        <v>115</v>
      </c>
      <c r="H17" s="10" t="s">
        <v>116</v>
      </c>
      <c r="I17" s="65">
        <v>0.56100000000000005</v>
      </c>
      <c r="J17" s="12">
        <f t="shared" si="0"/>
        <v>0.66100000000000003</v>
      </c>
    </row>
    <row r="18" spans="1:12" ht="25.5" x14ac:dyDescent="0.2">
      <c r="A18" s="2">
        <v>2.11</v>
      </c>
      <c r="B18" s="105" t="s">
        <v>118</v>
      </c>
      <c r="C18" s="11" t="s">
        <v>119</v>
      </c>
      <c r="D18" s="11" t="s">
        <v>107</v>
      </c>
      <c r="E18" s="107" t="s">
        <v>108</v>
      </c>
      <c r="F18" s="10">
        <v>2007</v>
      </c>
      <c r="G18" s="10" t="s">
        <v>120</v>
      </c>
      <c r="H18" s="10">
        <v>16205</v>
      </c>
      <c r="I18" s="65">
        <v>2.2090000000000001</v>
      </c>
      <c r="J18" s="12">
        <f t="shared" si="0"/>
        <v>2.3090000000000002</v>
      </c>
    </row>
    <row r="19" spans="1:12" ht="51" x14ac:dyDescent="0.2">
      <c r="A19" s="272" t="s">
        <v>12</v>
      </c>
      <c r="B19" s="273" t="s">
        <v>121</v>
      </c>
      <c r="C19" s="262" t="s">
        <v>122</v>
      </c>
      <c r="D19" s="262" t="s">
        <v>123</v>
      </c>
      <c r="E19" s="274" t="s">
        <v>124</v>
      </c>
      <c r="F19" s="264">
        <v>2008</v>
      </c>
      <c r="G19" s="264" t="s">
        <v>125</v>
      </c>
      <c r="H19" s="264" t="s">
        <v>126</v>
      </c>
      <c r="I19" s="275">
        <v>0.38300000000000001</v>
      </c>
      <c r="J19" s="266">
        <f t="shared" si="0"/>
        <v>0.48299999999999998</v>
      </c>
    </row>
    <row r="20" spans="1:12" ht="63.75" x14ac:dyDescent="0.2">
      <c r="A20" s="167" t="s">
        <v>354</v>
      </c>
      <c r="B20" s="171" t="s">
        <v>355</v>
      </c>
      <c r="C20" s="165" t="s">
        <v>353</v>
      </c>
      <c r="D20" s="165" t="s">
        <v>357</v>
      </c>
      <c r="E20" s="162" t="s">
        <v>356</v>
      </c>
      <c r="F20" s="169">
        <v>2014</v>
      </c>
      <c r="G20" s="169" t="s">
        <v>358</v>
      </c>
      <c r="H20" s="169" t="s">
        <v>359</v>
      </c>
      <c r="I20" s="154">
        <v>0</v>
      </c>
      <c r="J20" s="164">
        <f t="shared" si="0"/>
        <v>0.1</v>
      </c>
    </row>
    <row r="21" spans="1:12" ht="38.25" x14ac:dyDescent="0.2">
      <c r="A21" s="272" t="s">
        <v>32</v>
      </c>
      <c r="B21" s="269" t="s">
        <v>127</v>
      </c>
      <c r="C21" s="262" t="s">
        <v>128</v>
      </c>
      <c r="D21" s="276" t="s">
        <v>129</v>
      </c>
      <c r="E21" s="277" t="s">
        <v>130</v>
      </c>
      <c r="F21" s="278">
        <v>2009</v>
      </c>
      <c r="G21" s="278" t="s">
        <v>131</v>
      </c>
      <c r="H21" s="278" t="s">
        <v>132</v>
      </c>
      <c r="I21" s="265">
        <v>0.94099999999999995</v>
      </c>
      <c r="J21" s="266">
        <f t="shared" si="0"/>
        <v>1.0409999999999999</v>
      </c>
    </row>
    <row r="22" spans="1:12" ht="51" x14ac:dyDescent="0.2">
      <c r="A22" s="71" t="s">
        <v>133</v>
      </c>
      <c r="B22" s="170" t="s">
        <v>361</v>
      </c>
      <c r="C22" s="165" t="s">
        <v>360</v>
      </c>
      <c r="D22" s="165" t="s">
        <v>362</v>
      </c>
      <c r="E22" s="125" t="s">
        <v>363</v>
      </c>
      <c r="F22" s="169">
        <v>2016</v>
      </c>
      <c r="G22" s="169" t="s">
        <v>364</v>
      </c>
      <c r="H22" s="169" t="s">
        <v>365</v>
      </c>
      <c r="I22" s="173">
        <v>0.89500000000000002</v>
      </c>
      <c r="J22" s="164">
        <f t="shared" si="0"/>
        <v>0.995</v>
      </c>
      <c r="L22" s="180"/>
    </row>
    <row r="23" spans="1:12" ht="38.25" x14ac:dyDescent="0.2">
      <c r="A23" s="71" t="s">
        <v>140</v>
      </c>
      <c r="B23" s="170" t="s">
        <v>367</v>
      </c>
      <c r="C23" s="165" t="s">
        <v>366</v>
      </c>
      <c r="D23" s="165" t="s">
        <v>368</v>
      </c>
      <c r="E23" s="100" t="s">
        <v>369</v>
      </c>
      <c r="F23" s="169">
        <v>2016</v>
      </c>
      <c r="G23" s="169" t="s">
        <v>370</v>
      </c>
      <c r="H23" s="169" t="s">
        <v>371</v>
      </c>
      <c r="I23" s="173">
        <v>2.302</v>
      </c>
      <c r="J23" s="164">
        <f t="shared" si="0"/>
        <v>2.4020000000000001</v>
      </c>
    </row>
    <row r="24" spans="1:12" ht="38.25" x14ac:dyDescent="0.2">
      <c r="A24" s="2">
        <v>4.3</v>
      </c>
      <c r="B24" s="105" t="s">
        <v>134</v>
      </c>
      <c r="C24" s="11" t="s">
        <v>135</v>
      </c>
      <c r="D24" s="188" t="s">
        <v>136</v>
      </c>
      <c r="E24" s="172" t="s">
        <v>137</v>
      </c>
      <c r="F24" s="122">
        <v>2015</v>
      </c>
      <c r="G24" s="122" t="s">
        <v>138</v>
      </c>
      <c r="H24" s="123" t="s">
        <v>139</v>
      </c>
      <c r="I24" s="166">
        <v>1.046</v>
      </c>
      <c r="J24" s="12">
        <f t="shared" si="0"/>
        <v>1.1460000000000001</v>
      </c>
    </row>
    <row r="25" spans="1:12" ht="38.25" x14ac:dyDescent="0.2">
      <c r="A25" s="2">
        <v>4.4000000000000004</v>
      </c>
      <c r="B25" s="105" t="s">
        <v>141</v>
      </c>
      <c r="C25" s="11" t="s">
        <v>142</v>
      </c>
      <c r="D25" s="11" t="s">
        <v>143</v>
      </c>
      <c r="E25" s="100" t="s">
        <v>144</v>
      </c>
      <c r="F25" s="10">
        <v>2013</v>
      </c>
      <c r="G25" s="10" t="s">
        <v>145</v>
      </c>
      <c r="H25" s="10" t="s">
        <v>146</v>
      </c>
      <c r="I25" s="65">
        <v>0.90100000000000002</v>
      </c>
      <c r="J25" s="12">
        <f t="shared" si="0"/>
        <v>1.0010000000000001</v>
      </c>
    </row>
    <row r="26" spans="1:12" ht="38.25" x14ac:dyDescent="0.2">
      <c r="A26" s="2">
        <v>4.5</v>
      </c>
      <c r="B26" s="105" t="s">
        <v>147</v>
      </c>
      <c r="C26" s="11" t="s">
        <v>148</v>
      </c>
      <c r="D26" s="11" t="s">
        <v>149</v>
      </c>
      <c r="E26" s="100" t="s">
        <v>150</v>
      </c>
      <c r="F26" s="10">
        <v>2013</v>
      </c>
      <c r="G26" s="10">
        <v>21</v>
      </c>
      <c r="H26" s="109" t="s">
        <v>151</v>
      </c>
      <c r="I26" s="65">
        <v>6.798</v>
      </c>
      <c r="J26" s="12">
        <f t="shared" si="0"/>
        <v>6.8979999999999997</v>
      </c>
    </row>
    <row r="27" spans="1:12" ht="38.25" x14ac:dyDescent="0.2">
      <c r="A27" s="272" t="s">
        <v>33</v>
      </c>
      <c r="B27" s="273" t="s">
        <v>152</v>
      </c>
      <c r="C27" s="262" t="s">
        <v>153</v>
      </c>
      <c r="D27" s="262" t="s">
        <v>66</v>
      </c>
      <c r="E27" s="279" t="s">
        <v>67</v>
      </c>
      <c r="F27" s="264">
        <v>2011</v>
      </c>
      <c r="G27" s="264" t="s">
        <v>154</v>
      </c>
      <c r="H27" s="264" t="s">
        <v>155</v>
      </c>
      <c r="I27" s="265">
        <v>2.3570000000000002</v>
      </c>
      <c r="J27" s="266">
        <f t="shared" si="0"/>
        <v>2.4570000000000003</v>
      </c>
    </row>
    <row r="28" spans="1:12" ht="38.25" x14ac:dyDescent="0.2">
      <c r="A28" s="71" t="s">
        <v>156</v>
      </c>
      <c r="B28" s="119" t="s">
        <v>147</v>
      </c>
      <c r="C28" s="11" t="s">
        <v>148</v>
      </c>
      <c r="D28" s="11" t="s">
        <v>149</v>
      </c>
      <c r="E28" s="100" t="s">
        <v>150</v>
      </c>
      <c r="F28" s="10">
        <v>2013</v>
      </c>
      <c r="G28" s="10">
        <v>21</v>
      </c>
      <c r="H28" s="100" t="s">
        <v>151</v>
      </c>
      <c r="I28" s="65">
        <v>6.798</v>
      </c>
      <c r="J28" s="12">
        <f t="shared" si="0"/>
        <v>6.8979999999999997</v>
      </c>
    </row>
    <row r="29" spans="1:12" ht="38.25" x14ac:dyDescent="0.2">
      <c r="A29" s="272" t="s">
        <v>34</v>
      </c>
      <c r="B29" s="269" t="s">
        <v>127</v>
      </c>
      <c r="C29" s="262" t="s">
        <v>157</v>
      </c>
      <c r="D29" s="262" t="s">
        <v>158</v>
      </c>
      <c r="E29" s="270" t="s">
        <v>159</v>
      </c>
      <c r="F29" s="264">
        <v>2011</v>
      </c>
      <c r="G29" s="264" t="s">
        <v>160</v>
      </c>
      <c r="H29" s="279" t="s">
        <v>161</v>
      </c>
      <c r="I29" s="265">
        <v>0.39300000000000002</v>
      </c>
      <c r="J29" s="266">
        <f t="shared" si="0"/>
        <v>0.49299999999999999</v>
      </c>
    </row>
    <row r="30" spans="1:12" ht="38.25" x14ac:dyDescent="0.2">
      <c r="A30" s="71" t="s">
        <v>162</v>
      </c>
      <c r="B30" s="105" t="s">
        <v>163</v>
      </c>
      <c r="C30" s="11" t="s">
        <v>164</v>
      </c>
      <c r="D30" s="11" t="s">
        <v>165</v>
      </c>
      <c r="E30" s="100" t="s">
        <v>166</v>
      </c>
      <c r="F30" s="10">
        <v>2014</v>
      </c>
      <c r="G30" s="10" t="s">
        <v>167</v>
      </c>
      <c r="H30" s="109" t="s">
        <v>168</v>
      </c>
      <c r="I30" s="65">
        <v>1.444</v>
      </c>
      <c r="J30" s="12">
        <f t="shared" si="0"/>
        <v>1.544</v>
      </c>
      <c r="L30" s="180"/>
    </row>
    <row r="31" spans="1:12" ht="38.25" x14ac:dyDescent="0.2">
      <c r="A31" s="71" t="s">
        <v>169</v>
      </c>
      <c r="B31" s="105" t="s">
        <v>170</v>
      </c>
      <c r="C31" s="11" t="s">
        <v>171</v>
      </c>
      <c r="D31" s="11" t="s">
        <v>172</v>
      </c>
      <c r="E31" s="100" t="s">
        <v>173</v>
      </c>
      <c r="F31" s="10">
        <v>2014</v>
      </c>
      <c r="G31" s="10">
        <v>85</v>
      </c>
      <c r="H31" s="100" t="s">
        <v>174</v>
      </c>
      <c r="I31" s="65">
        <v>2.0859999999999999</v>
      </c>
      <c r="J31" s="12">
        <f t="shared" si="0"/>
        <v>2.1859999999999999</v>
      </c>
    </row>
    <row r="32" spans="1:12" ht="51" x14ac:dyDescent="0.2">
      <c r="A32" s="71" t="s">
        <v>175</v>
      </c>
      <c r="B32" s="105" t="s">
        <v>176</v>
      </c>
      <c r="C32" s="11" t="s">
        <v>177</v>
      </c>
      <c r="D32" s="11" t="s">
        <v>178</v>
      </c>
      <c r="E32" s="100" t="s">
        <v>179</v>
      </c>
      <c r="F32" s="10">
        <v>2013</v>
      </c>
      <c r="G32" s="10" t="s">
        <v>180</v>
      </c>
      <c r="H32" s="104" t="s">
        <v>181</v>
      </c>
      <c r="I32" s="65">
        <v>1.151</v>
      </c>
      <c r="J32" s="12">
        <f t="shared" si="0"/>
        <v>1.2510000000000001</v>
      </c>
    </row>
    <row r="33" spans="1:12" ht="38.25" x14ac:dyDescent="0.2">
      <c r="A33" s="71" t="s">
        <v>182</v>
      </c>
      <c r="B33" s="105" t="s">
        <v>183</v>
      </c>
      <c r="C33" s="11" t="s">
        <v>184</v>
      </c>
      <c r="D33" s="104" t="s">
        <v>165</v>
      </c>
      <c r="E33" s="100" t="s">
        <v>166</v>
      </c>
      <c r="F33" s="10">
        <v>2013</v>
      </c>
      <c r="G33" s="10" t="s">
        <v>185</v>
      </c>
      <c r="H33" s="100">
        <v>101010</v>
      </c>
      <c r="I33" s="65">
        <v>1.444</v>
      </c>
      <c r="J33" s="12">
        <f t="shared" si="0"/>
        <v>1.544</v>
      </c>
      <c r="K33" s="180"/>
    </row>
    <row r="34" spans="1:12" ht="38.25" x14ac:dyDescent="0.2">
      <c r="A34" s="71" t="s">
        <v>485</v>
      </c>
      <c r="B34" s="105" t="s">
        <v>478</v>
      </c>
      <c r="C34" s="11" t="s">
        <v>477</v>
      </c>
      <c r="D34" s="104" t="s">
        <v>165</v>
      </c>
      <c r="E34" s="100" t="s">
        <v>166</v>
      </c>
      <c r="F34" s="10">
        <v>2015</v>
      </c>
      <c r="G34" s="10" t="s">
        <v>479</v>
      </c>
      <c r="H34" s="100">
        <v>51403</v>
      </c>
      <c r="I34" s="65">
        <v>1.444</v>
      </c>
      <c r="J34" s="12">
        <f t="shared" si="0"/>
        <v>1.544</v>
      </c>
      <c r="K34" s="180"/>
    </row>
    <row r="35" spans="1:12" ht="25.5" x14ac:dyDescent="0.2">
      <c r="A35" s="71" t="s">
        <v>486</v>
      </c>
      <c r="B35" s="119" t="s">
        <v>481</v>
      </c>
      <c r="C35" s="11" t="s">
        <v>480</v>
      </c>
      <c r="D35" s="104" t="s">
        <v>482</v>
      </c>
      <c r="E35" s="100" t="s">
        <v>484</v>
      </c>
      <c r="F35" s="10">
        <v>2016</v>
      </c>
      <c r="G35" s="10">
        <v>103</v>
      </c>
      <c r="H35" s="100" t="s">
        <v>483</v>
      </c>
      <c r="I35" s="65">
        <v>5.0579999999999998</v>
      </c>
      <c r="J35" s="12">
        <f t="shared" si="0"/>
        <v>5.1579999999999995</v>
      </c>
      <c r="K35" s="180"/>
    </row>
    <row r="36" spans="1:12" ht="51" x14ac:dyDescent="0.2">
      <c r="A36" s="272" t="s">
        <v>35</v>
      </c>
      <c r="B36" s="273" t="s">
        <v>186</v>
      </c>
      <c r="C36" s="262" t="s">
        <v>187</v>
      </c>
      <c r="D36" s="262" t="s">
        <v>188</v>
      </c>
      <c r="E36" s="270" t="s">
        <v>189</v>
      </c>
      <c r="F36" s="264">
        <v>2012</v>
      </c>
      <c r="G36" s="264" t="s">
        <v>190</v>
      </c>
      <c r="H36" s="270" t="s">
        <v>191</v>
      </c>
      <c r="I36" s="265">
        <v>0.58799999999999997</v>
      </c>
      <c r="J36" s="266">
        <f t="shared" si="0"/>
        <v>0.68799999999999994</v>
      </c>
      <c r="L36" s="180"/>
    </row>
    <row r="37" spans="1:12" ht="38.25" x14ac:dyDescent="0.2">
      <c r="A37" s="71" t="s">
        <v>192</v>
      </c>
      <c r="B37" s="105" t="s">
        <v>193</v>
      </c>
      <c r="C37" s="11" t="s">
        <v>194</v>
      </c>
      <c r="D37" s="110" t="s">
        <v>195</v>
      </c>
      <c r="E37" s="100" t="s">
        <v>196</v>
      </c>
      <c r="F37" s="10">
        <v>2013</v>
      </c>
      <c r="G37" s="10" t="s">
        <v>197</v>
      </c>
      <c r="H37" s="109" t="s">
        <v>198</v>
      </c>
      <c r="I37" s="126">
        <v>1.286</v>
      </c>
      <c r="J37" s="12">
        <f t="shared" si="0"/>
        <v>1.3860000000000001</v>
      </c>
    </row>
    <row r="38" spans="1:12" ht="25.5" x14ac:dyDescent="0.2">
      <c r="A38" s="71" t="s">
        <v>199</v>
      </c>
      <c r="B38" s="105" t="s">
        <v>200</v>
      </c>
      <c r="C38" s="11" t="s">
        <v>201</v>
      </c>
      <c r="D38" s="100" t="s">
        <v>202</v>
      </c>
      <c r="E38" s="109" t="s">
        <v>203</v>
      </c>
      <c r="F38" s="10">
        <v>2013</v>
      </c>
      <c r="G38" s="10" t="s">
        <v>204</v>
      </c>
      <c r="H38" s="104" t="s">
        <v>205</v>
      </c>
      <c r="I38" s="65">
        <v>3.798</v>
      </c>
      <c r="J38" s="12">
        <f t="shared" si="0"/>
        <v>3.8980000000000001</v>
      </c>
    </row>
    <row r="39" spans="1:12" ht="38.25" x14ac:dyDescent="0.2">
      <c r="A39" s="272" t="s">
        <v>206</v>
      </c>
      <c r="B39" s="273" t="s">
        <v>207</v>
      </c>
      <c r="C39" s="262" t="s">
        <v>208</v>
      </c>
      <c r="D39" s="262" t="s">
        <v>209</v>
      </c>
      <c r="E39" s="270" t="s">
        <v>210</v>
      </c>
      <c r="F39" s="264">
        <v>2012</v>
      </c>
      <c r="G39" s="264" t="s">
        <v>211</v>
      </c>
      <c r="H39" s="280" t="s">
        <v>270</v>
      </c>
      <c r="I39" s="265">
        <v>0.52500000000000002</v>
      </c>
      <c r="J39" s="266">
        <f t="shared" si="0"/>
        <v>0.625</v>
      </c>
    </row>
    <row r="40" spans="1:12" ht="38.25" x14ac:dyDescent="0.2">
      <c r="A40" s="282" t="s">
        <v>473</v>
      </c>
      <c r="B40" s="283" t="s">
        <v>472</v>
      </c>
      <c r="C40" s="284" t="s">
        <v>471</v>
      </c>
      <c r="D40" s="284" t="s">
        <v>474</v>
      </c>
      <c r="E40" s="285" t="s">
        <v>475</v>
      </c>
      <c r="F40" s="286">
        <v>2016</v>
      </c>
      <c r="G40" s="286">
        <v>100</v>
      </c>
      <c r="H40" s="287" t="s">
        <v>476</v>
      </c>
      <c r="I40" s="288">
        <v>3.0430000000000001</v>
      </c>
      <c r="J40" s="289">
        <f>I40+0.1</f>
        <v>3.1430000000000002</v>
      </c>
    </row>
    <row r="41" spans="1:12" ht="38.25" x14ac:dyDescent="0.2">
      <c r="A41" s="108" t="s">
        <v>212</v>
      </c>
      <c r="B41" s="269" t="s">
        <v>213</v>
      </c>
      <c r="C41" s="262" t="s">
        <v>214</v>
      </c>
      <c r="D41" s="262" t="s">
        <v>215</v>
      </c>
      <c r="E41" s="270" t="s">
        <v>216</v>
      </c>
      <c r="F41" s="264">
        <v>2012</v>
      </c>
      <c r="G41" s="264" t="s">
        <v>217</v>
      </c>
      <c r="H41" s="290" t="s">
        <v>218</v>
      </c>
      <c r="I41" s="265">
        <v>1.3380000000000001</v>
      </c>
      <c r="J41" s="291">
        <f t="shared" si="0"/>
        <v>1.4380000000000002</v>
      </c>
    </row>
    <row r="42" spans="1:12" ht="38.25" x14ac:dyDescent="0.2">
      <c r="A42" s="167" t="s">
        <v>219</v>
      </c>
      <c r="B42" s="168" t="s">
        <v>373</v>
      </c>
      <c r="C42" s="165" t="s">
        <v>372</v>
      </c>
      <c r="D42" s="165" t="s">
        <v>374</v>
      </c>
      <c r="E42" s="125" t="s">
        <v>375</v>
      </c>
      <c r="F42" s="169">
        <v>2015</v>
      </c>
      <c r="G42" s="169" t="s">
        <v>376</v>
      </c>
      <c r="H42" s="124">
        <v>124001</v>
      </c>
      <c r="I42" s="173">
        <v>1.768</v>
      </c>
      <c r="J42" s="164">
        <f t="shared" si="0"/>
        <v>1.8680000000000001</v>
      </c>
      <c r="L42" s="180"/>
    </row>
    <row r="43" spans="1:12" ht="38.25" x14ac:dyDescent="0.2">
      <c r="A43" s="71" t="s">
        <v>224</v>
      </c>
      <c r="B43" s="105" t="s">
        <v>220</v>
      </c>
      <c r="C43" s="11" t="s">
        <v>221</v>
      </c>
      <c r="D43" s="11" t="s">
        <v>215</v>
      </c>
      <c r="E43" s="100" t="s">
        <v>216</v>
      </c>
      <c r="F43" s="10">
        <v>2015</v>
      </c>
      <c r="G43" s="10" t="s">
        <v>222</v>
      </c>
      <c r="H43" s="109" t="s">
        <v>223</v>
      </c>
      <c r="I43" s="65">
        <v>1.3380000000000001</v>
      </c>
      <c r="J43" s="12">
        <f t="shared" si="0"/>
        <v>1.4380000000000002</v>
      </c>
    </row>
    <row r="44" spans="1:12" ht="25.5" x14ac:dyDescent="0.2">
      <c r="A44" s="71" t="s">
        <v>377</v>
      </c>
      <c r="B44" s="105" t="s">
        <v>225</v>
      </c>
      <c r="C44" s="11" t="s">
        <v>226</v>
      </c>
      <c r="D44" s="11" t="s">
        <v>215</v>
      </c>
      <c r="E44" s="100" t="s">
        <v>216</v>
      </c>
      <c r="F44" s="10">
        <v>2014</v>
      </c>
      <c r="G44" s="111" t="s">
        <v>227</v>
      </c>
      <c r="H44" s="104" t="s">
        <v>228</v>
      </c>
      <c r="I44" s="112">
        <v>1.3380000000000001</v>
      </c>
      <c r="J44" s="12">
        <f t="shared" si="0"/>
        <v>1.4380000000000002</v>
      </c>
    </row>
    <row r="45" spans="1:12" ht="27.75" customHeight="1" x14ac:dyDescent="0.2">
      <c r="A45" s="402"/>
      <c r="B45" s="403"/>
      <c r="C45" s="137"/>
      <c r="D45" s="137"/>
      <c r="E45" s="292"/>
      <c r="F45" s="406" t="s">
        <v>469</v>
      </c>
      <c r="G45" s="406"/>
      <c r="H45" s="406"/>
      <c r="I45" s="405"/>
      <c r="J45" s="141">
        <f>SUM(J6:J44)</f>
        <v>82.679999999999993</v>
      </c>
    </row>
    <row r="46" spans="1:12" ht="27.75" customHeight="1" x14ac:dyDescent="0.2">
      <c r="A46" s="402"/>
      <c r="B46" s="403"/>
      <c r="C46" s="137"/>
      <c r="D46" s="137"/>
      <c r="E46" s="292"/>
      <c r="F46" s="406" t="s">
        <v>470</v>
      </c>
      <c r="G46" s="406"/>
      <c r="H46" s="406"/>
      <c r="I46" s="405"/>
      <c r="J46" s="141">
        <f>J6+J7+J19+J21+J27+J29+J36+J39+J41</f>
        <v>12.172000000000002</v>
      </c>
    </row>
    <row r="47" spans="1:12" ht="30" customHeight="1" x14ac:dyDescent="0.2">
      <c r="A47" s="402"/>
      <c r="B47" s="403"/>
      <c r="C47" s="137"/>
      <c r="D47" s="137"/>
      <c r="E47" s="292"/>
      <c r="F47" s="406" t="s">
        <v>518</v>
      </c>
      <c r="G47" s="406"/>
      <c r="H47" s="406"/>
      <c r="I47" s="405"/>
      <c r="J47" s="141">
        <f>J8+J9+J10+J11+J12+J13+J14+J15+J16+J17++J18+J20+J22+J23+J24+J25+J30+J31+J32+J33+J37+J38+J42+J43+J44+J28+J40+J35+J34+J26</f>
        <v>70.50800000000001</v>
      </c>
    </row>
    <row r="48" spans="1:12" ht="30" customHeight="1" x14ac:dyDescent="0.2">
      <c r="A48" s="402"/>
      <c r="B48" s="403"/>
      <c r="C48" s="137"/>
      <c r="D48" s="137"/>
      <c r="E48" s="292"/>
      <c r="F48" s="404"/>
      <c r="G48" s="404"/>
      <c r="H48" s="404"/>
      <c r="I48" s="405"/>
      <c r="J48" s="141"/>
      <c r="K48" s="21"/>
    </row>
    <row r="49" spans="1:70" ht="30" customHeight="1" x14ac:dyDescent="0.2">
      <c r="A49" s="393" t="s">
        <v>496</v>
      </c>
      <c r="B49" s="394" t="s">
        <v>504</v>
      </c>
      <c r="C49" s="395"/>
      <c r="D49" s="396"/>
      <c r="E49" s="172"/>
      <c r="F49" s="397"/>
      <c r="G49" s="398"/>
      <c r="H49" s="399"/>
      <c r="I49" s="400"/>
      <c r="J49" s="401"/>
    </row>
    <row r="50" spans="1:70" ht="48" customHeight="1" x14ac:dyDescent="0.2">
      <c r="A50" s="345" t="s">
        <v>4</v>
      </c>
      <c r="B50" s="64" t="s">
        <v>0</v>
      </c>
      <c r="C50" s="64" t="s">
        <v>1</v>
      </c>
      <c r="D50" s="64" t="s">
        <v>501</v>
      </c>
      <c r="E50" s="64" t="s">
        <v>502</v>
      </c>
      <c r="F50" s="64" t="s">
        <v>28</v>
      </c>
      <c r="G50" s="64" t="s">
        <v>29</v>
      </c>
      <c r="H50" s="346" t="s">
        <v>30</v>
      </c>
      <c r="I50" s="63" t="s">
        <v>405</v>
      </c>
      <c r="J50" s="64" t="s">
        <v>3</v>
      </c>
    </row>
    <row r="51" spans="1:70" ht="89.25" x14ac:dyDescent="0.2">
      <c r="A51" s="316" t="s">
        <v>10</v>
      </c>
      <c r="B51" s="317" t="s">
        <v>213</v>
      </c>
      <c r="C51" s="318" t="s">
        <v>392</v>
      </c>
      <c r="D51" s="318" t="s">
        <v>398</v>
      </c>
      <c r="E51" s="319" t="s">
        <v>393</v>
      </c>
      <c r="F51" s="320">
        <v>2014</v>
      </c>
      <c r="G51" s="321">
        <v>547</v>
      </c>
      <c r="H51" s="322" t="s">
        <v>394</v>
      </c>
      <c r="I51" s="323">
        <v>0</v>
      </c>
      <c r="J51" s="324">
        <f t="shared" si="0"/>
        <v>0.1</v>
      </c>
    </row>
    <row r="52" spans="1:70" ht="38.25" x14ac:dyDescent="0.2">
      <c r="A52" s="71" t="s">
        <v>497</v>
      </c>
      <c r="B52" s="175" t="s">
        <v>384</v>
      </c>
      <c r="C52" s="176" t="s">
        <v>383</v>
      </c>
      <c r="D52" s="176" t="s">
        <v>385</v>
      </c>
      <c r="E52" s="176" t="s">
        <v>386</v>
      </c>
      <c r="F52" s="177">
        <v>2016</v>
      </c>
      <c r="G52" s="167" t="s">
        <v>387</v>
      </c>
      <c r="H52" s="178" t="s">
        <v>388</v>
      </c>
      <c r="I52" s="173">
        <v>2.7690000000000001</v>
      </c>
      <c r="J52" s="164">
        <f t="shared" si="0"/>
        <v>2.8690000000000002</v>
      </c>
    </row>
    <row r="53" spans="1:70" ht="63.75" x14ac:dyDescent="0.2">
      <c r="A53" s="325">
        <v>2</v>
      </c>
      <c r="B53" s="326" t="s">
        <v>230</v>
      </c>
      <c r="C53" s="326" t="s">
        <v>229</v>
      </c>
      <c r="D53" s="326" t="s">
        <v>399</v>
      </c>
      <c r="E53" s="326" t="s">
        <v>232</v>
      </c>
      <c r="F53" s="325">
        <v>2013</v>
      </c>
      <c r="G53" s="327"/>
      <c r="H53" s="328" t="s">
        <v>233</v>
      </c>
      <c r="I53" s="329">
        <v>0</v>
      </c>
      <c r="J53" s="330">
        <f t="shared" si="0"/>
        <v>0.1</v>
      </c>
    </row>
    <row r="54" spans="1:70" ht="38.25" x14ac:dyDescent="0.2">
      <c r="A54" s="174">
        <v>2.1</v>
      </c>
      <c r="B54" s="175" t="s">
        <v>379</v>
      </c>
      <c r="C54" s="176" t="s">
        <v>378</v>
      </c>
      <c r="D54" s="176" t="s">
        <v>378</v>
      </c>
      <c r="E54" s="100" t="s">
        <v>150</v>
      </c>
      <c r="F54" s="177">
        <v>2016</v>
      </c>
      <c r="G54" s="167" t="s">
        <v>381</v>
      </c>
      <c r="H54" s="179" t="s">
        <v>382</v>
      </c>
      <c r="I54" s="173">
        <v>6.798</v>
      </c>
      <c r="J54" s="164">
        <f t="shared" si="0"/>
        <v>6.8979999999999997</v>
      </c>
    </row>
    <row r="55" spans="1:70" ht="38.25" x14ac:dyDescent="0.2">
      <c r="A55" s="174">
        <v>2.2000000000000002</v>
      </c>
      <c r="B55" s="175" t="s">
        <v>384</v>
      </c>
      <c r="C55" s="176" t="s">
        <v>383</v>
      </c>
      <c r="D55" s="176" t="s">
        <v>385</v>
      </c>
      <c r="E55" s="176" t="s">
        <v>386</v>
      </c>
      <c r="F55" s="177">
        <v>2016</v>
      </c>
      <c r="G55" s="167" t="s">
        <v>387</v>
      </c>
      <c r="H55" s="178" t="s">
        <v>388</v>
      </c>
      <c r="I55" s="173">
        <v>2.7690000000000001</v>
      </c>
      <c r="J55" s="164">
        <f t="shared" si="0"/>
        <v>2.8690000000000002</v>
      </c>
    </row>
    <row r="56" spans="1:70" ht="63.75" customHeight="1" x14ac:dyDescent="0.2">
      <c r="A56" s="316" t="s">
        <v>12</v>
      </c>
      <c r="B56" s="317" t="s">
        <v>235</v>
      </c>
      <c r="C56" s="318" t="s">
        <v>231</v>
      </c>
      <c r="D56" s="318" t="s">
        <v>397</v>
      </c>
      <c r="E56" s="319" t="s">
        <v>234</v>
      </c>
      <c r="F56" s="320">
        <v>2010</v>
      </c>
      <c r="G56" s="320">
        <v>9</v>
      </c>
      <c r="H56" s="384" t="s">
        <v>237</v>
      </c>
      <c r="I56" s="332"/>
      <c r="J56" s="324">
        <f t="shared" si="0"/>
        <v>0.1</v>
      </c>
    </row>
    <row r="57" spans="1:70" s="8" customFormat="1" ht="51" customHeight="1" x14ac:dyDescent="0.2">
      <c r="A57" s="71" t="s">
        <v>354</v>
      </c>
      <c r="B57" s="119" t="s">
        <v>239</v>
      </c>
      <c r="C57" s="11" t="s">
        <v>238</v>
      </c>
      <c r="D57" s="11" t="s">
        <v>240</v>
      </c>
      <c r="E57" s="109" t="s">
        <v>242</v>
      </c>
      <c r="F57" s="120">
        <v>2014</v>
      </c>
      <c r="G57" s="120">
        <v>58</v>
      </c>
      <c r="H57" s="121" t="s">
        <v>241</v>
      </c>
      <c r="I57" s="65">
        <v>2.1280000000000001</v>
      </c>
      <c r="J57" s="12">
        <f t="shared" si="0"/>
        <v>2.2280000000000002</v>
      </c>
    </row>
    <row r="58" spans="1:70" ht="126" customHeight="1" x14ac:dyDescent="0.2">
      <c r="A58" s="316" t="s">
        <v>32</v>
      </c>
      <c r="B58" s="317" t="s">
        <v>244</v>
      </c>
      <c r="C58" s="318" t="s">
        <v>243</v>
      </c>
      <c r="D58" s="318" t="s">
        <v>396</v>
      </c>
      <c r="E58" s="319" t="s">
        <v>247</v>
      </c>
      <c r="F58" s="320">
        <v>2010</v>
      </c>
      <c r="G58" s="320"/>
      <c r="H58" s="319" t="s">
        <v>246</v>
      </c>
      <c r="I58" s="332"/>
      <c r="J58" s="324">
        <f t="shared" si="0"/>
        <v>0.1</v>
      </c>
    </row>
    <row r="59" spans="1:70" ht="105.75" customHeight="1" x14ac:dyDescent="0.2">
      <c r="A59" s="167" t="s">
        <v>498</v>
      </c>
      <c r="B59" s="170" t="s">
        <v>391</v>
      </c>
      <c r="C59" s="165" t="s">
        <v>389</v>
      </c>
      <c r="D59" s="165" t="s">
        <v>390</v>
      </c>
      <c r="E59" s="125" t="s">
        <v>386</v>
      </c>
      <c r="F59" s="169">
        <v>2016</v>
      </c>
      <c r="G59" s="169">
        <v>103</v>
      </c>
      <c r="H59" s="125" t="s">
        <v>388</v>
      </c>
      <c r="I59" s="173">
        <v>2.7690000000000001</v>
      </c>
      <c r="J59" s="164">
        <f t="shared" si="0"/>
        <v>2.8690000000000002</v>
      </c>
    </row>
    <row r="60" spans="1:70" s="8" customFormat="1" ht="66" customHeight="1" x14ac:dyDescent="0.2">
      <c r="A60" s="71" t="s">
        <v>140</v>
      </c>
      <c r="B60" s="119" t="s">
        <v>193</v>
      </c>
      <c r="C60" s="11" t="s">
        <v>194</v>
      </c>
      <c r="D60" s="110" t="s">
        <v>195</v>
      </c>
      <c r="E60" s="100" t="s">
        <v>196</v>
      </c>
      <c r="F60" s="10">
        <v>2013</v>
      </c>
      <c r="G60" s="10" t="s">
        <v>197</v>
      </c>
      <c r="H60" s="100" t="s">
        <v>198</v>
      </c>
      <c r="I60" s="65">
        <v>1.286</v>
      </c>
      <c r="J60" s="12">
        <f t="shared" si="0"/>
        <v>1.3860000000000001</v>
      </c>
    </row>
    <row r="61" spans="1:70" s="8" customFormat="1" ht="80.25" customHeight="1" x14ac:dyDescent="0.2">
      <c r="A61" s="333" t="s">
        <v>33</v>
      </c>
      <c r="B61" s="334" t="s">
        <v>250</v>
      </c>
      <c r="C61" s="335" t="s">
        <v>248</v>
      </c>
      <c r="D61" s="335" t="s">
        <v>395</v>
      </c>
      <c r="E61" s="331" t="s">
        <v>252</v>
      </c>
      <c r="F61" s="336">
        <v>2004</v>
      </c>
      <c r="G61" s="336">
        <v>125</v>
      </c>
      <c r="H61" s="337" t="s">
        <v>251</v>
      </c>
      <c r="I61" s="329"/>
      <c r="J61" s="330">
        <f t="shared" si="0"/>
        <v>0.1</v>
      </c>
    </row>
    <row r="62" spans="1:70" s="8" customFormat="1" ht="55.5" customHeight="1" x14ac:dyDescent="0.2">
      <c r="A62" s="71" t="s">
        <v>156</v>
      </c>
      <c r="B62" s="119" t="s">
        <v>254</v>
      </c>
      <c r="C62" s="11" t="s">
        <v>253</v>
      </c>
      <c r="D62" s="110" t="s">
        <v>255</v>
      </c>
      <c r="E62" s="121" t="s">
        <v>256</v>
      </c>
      <c r="F62" s="10">
        <v>2010</v>
      </c>
      <c r="G62" s="10">
        <v>10</v>
      </c>
      <c r="H62" s="344" t="s">
        <v>257</v>
      </c>
      <c r="I62" s="65">
        <v>0.36599999999999999</v>
      </c>
      <c r="J62" s="12">
        <f t="shared" si="0"/>
        <v>0.46599999999999997</v>
      </c>
    </row>
    <row r="63" spans="1:70" s="8" customFormat="1" ht="76.5" x14ac:dyDescent="0.2">
      <c r="A63" s="316" t="s">
        <v>34</v>
      </c>
      <c r="B63" s="317" t="s">
        <v>260</v>
      </c>
      <c r="C63" s="318" t="s">
        <v>258</v>
      </c>
      <c r="D63" s="338" t="s">
        <v>280</v>
      </c>
      <c r="E63" s="319" t="s">
        <v>261</v>
      </c>
      <c r="F63" s="339">
        <v>2003</v>
      </c>
      <c r="G63" s="339">
        <v>654</v>
      </c>
      <c r="H63" s="340" t="s">
        <v>262</v>
      </c>
      <c r="I63" s="332">
        <v>0</v>
      </c>
      <c r="J63" s="324">
        <f t="shared" si="0"/>
        <v>0.1</v>
      </c>
    </row>
    <row r="64" spans="1:70" s="133" customFormat="1" ht="38.25" x14ac:dyDescent="0.2">
      <c r="A64" s="127">
        <v>6.1</v>
      </c>
      <c r="B64" s="119" t="s">
        <v>263</v>
      </c>
      <c r="C64" s="128" t="s">
        <v>238</v>
      </c>
      <c r="D64" s="128" t="s">
        <v>240</v>
      </c>
      <c r="E64" s="125" t="s">
        <v>264</v>
      </c>
      <c r="F64" s="129">
        <v>2014</v>
      </c>
      <c r="G64" s="135">
        <v>58</v>
      </c>
      <c r="H64" s="130" t="s">
        <v>241</v>
      </c>
      <c r="I64" s="131">
        <v>2.1280000000000001</v>
      </c>
      <c r="J64" s="12">
        <f t="shared" si="0"/>
        <v>2.2280000000000002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</row>
    <row r="65" spans="1:70" s="133" customFormat="1" ht="38.25" x14ac:dyDescent="0.2">
      <c r="A65" s="325">
        <v>7</v>
      </c>
      <c r="B65" s="335" t="s">
        <v>266</v>
      </c>
      <c r="C65" s="326" t="s">
        <v>265</v>
      </c>
      <c r="D65" s="326" t="s">
        <v>279</v>
      </c>
      <c r="E65" s="338" t="s">
        <v>267</v>
      </c>
      <c r="F65" s="325">
        <v>2002</v>
      </c>
      <c r="G65" s="341"/>
      <c r="H65" s="342" t="s">
        <v>268</v>
      </c>
      <c r="I65" s="343">
        <v>0</v>
      </c>
      <c r="J65" s="330">
        <f t="shared" si="0"/>
        <v>0.1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</row>
    <row r="66" spans="1:70" s="133" customFormat="1" ht="40.5" customHeight="1" x14ac:dyDescent="0.2">
      <c r="A66" s="349"/>
      <c r="B66" s="416"/>
      <c r="C66" s="417"/>
      <c r="D66" s="417"/>
      <c r="E66" s="418"/>
      <c r="F66" s="380" t="s">
        <v>499</v>
      </c>
      <c r="G66" s="380"/>
      <c r="H66" s="380"/>
      <c r="I66" s="380"/>
      <c r="J66" s="419">
        <f>SUM(J51:J65)</f>
        <v>22.513000000000005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</row>
    <row r="67" spans="1:70" s="133" customFormat="1" ht="40.5" customHeight="1" x14ac:dyDescent="0.2">
      <c r="A67" s="349"/>
      <c r="B67" s="416"/>
      <c r="C67" s="417"/>
      <c r="D67" s="417"/>
      <c r="E67" s="418"/>
      <c r="F67" s="380" t="s">
        <v>517</v>
      </c>
      <c r="G67" s="380"/>
      <c r="H67" s="380"/>
      <c r="I67" s="380"/>
      <c r="J67" s="419">
        <f>J52+J54+J55+J57+J59+J60+J62+J64</f>
        <v>21.813000000000002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</row>
    <row r="68" spans="1:70" s="133" customFormat="1" ht="40.5" customHeight="1" x14ac:dyDescent="0.2">
      <c r="A68" s="349"/>
      <c r="B68" s="416"/>
      <c r="C68" s="417"/>
      <c r="D68" s="417"/>
      <c r="E68" s="418"/>
      <c r="F68" s="349"/>
      <c r="G68" s="349"/>
      <c r="H68" s="349"/>
      <c r="I68" s="349"/>
      <c r="J68" s="419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</row>
    <row r="69" spans="1:70" s="133" customFormat="1" ht="40.5" customHeight="1" x14ac:dyDescent="0.2">
      <c r="A69" s="407" t="s">
        <v>500</v>
      </c>
      <c r="B69" s="408" t="s">
        <v>505</v>
      </c>
      <c r="C69" s="409"/>
      <c r="D69" s="410"/>
      <c r="E69" s="411"/>
      <c r="F69" s="412"/>
      <c r="G69" s="413"/>
      <c r="H69" s="413"/>
      <c r="I69" s="414"/>
      <c r="J69" s="415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</row>
    <row r="70" spans="1:70" s="133" customFormat="1" ht="56.25" customHeight="1" x14ac:dyDescent="0.2">
      <c r="A70" s="345" t="s">
        <v>4</v>
      </c>
      <c r="B70" s="64" t="s">
        <v>0</v>
      </c>
      <c r="C70" s="64" t="s">
        <v>1</v>
      </c>
      <c r="D70" s="64" t="s">
        <v>501</v>
      </c>
      <c r="E70" s="64" t="s">
        <v>502</v>
      </c>
      <c r="F70" s="64" t="s">
        <v>28</v>
      </c>
      <c r="G70" s="64" t="s">
        <v>29</v>
      </c>
      <c r="H70" s="346" t="s">
        <v>30</v>
      </c>
      <c r="I70" s="63" t="s">
        <v>405</v>
      </c>
      <c r="J70" s="64" t="s">
        <v>3</v>
      </c>
      <c r="K70" s="63" t="s">
        <v>503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</row>
    <row r="71" spans="1:70" s="133" customFormat="1" ht="114.75" x14ac:dyDescent="0.2">
      <c r="A71" s="354">
        <v>1</v>
      </c>
      <c r="B71" s="262" t="s">
        <v>272</v>
      </c>
      <c r="C71" s="355" t="s">
        <v>271</v>
      </c>
      <c r="D71" s="355" t="s">
        <v>403</v>
      </c>
      <c r="E71" s="290" t="s">
        <v>274</v>
      </c>
      <c r="F71" s="354">
        <v>2004</v>
      </c>
      <c r="G71" s="356"/>
      <c r="H71" s="270" t="s">
        <v>273</v>
      </c>
      <c r="I71" s="357"/>
      <c r="J71" s="358">
        <v>0.1</v>
      </c>
      <c r="K71" s="359" t="s">
        <v>506</v>
      </c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</row>
    <row r="72" spans="1:70" s="133" customFormat="1" ht="25.5" x14ac:dyDescent="0.2">
      <c r="A72" s="174">
        <v>18.100000000000001</v>
      </c>
      <c r="B72" s="165" t="s">
        <v>402</v>
      </c>
      <c r="C72" s="176" t="s">
        <v>401</v>
      </c>
      <c r="D72" s="176" t="s">
        <v>380</v>
      </c>
      <c r="E72" s="100" t="s">
        <v>150</v>
      </c>
      <c r="F72" s="177">
        <v>2016</v>
      </c>
      <c r="G72" s="135">
        <v>53</v>
      </c>
      <c r="H72" s="125" t="s">
        <v>404</v>
      </c>
      <c r="I72" s="173">
        <v>6.798</v>
      </c>
      <c r="J72" s="12">
        <f>I72+0.1</f>
        <v>6.8979999999999997</v>
      </c>
      <c r="K72" s="347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</row>
    <row r="73" spans="1:70" s="133" customFormat="1" ht="38.25" x14ac:dyDescent="0.2">
      <c r="A73" s="127">
        <v>18.2</v>
      </c>
      <c r="B73" s="11" t="s">
        <v>400</v>
      </c>
      <c r="C73" s="128" t="s">
        <v>275</v>
      </c>
      <c r="D73" s="128" t="s">
        <v>276</v>
      </c>
      <c r="E73" s="124" t="s">
        <v>277</v>
      </c>
      <c r="F73" s="129">
        <v>2014</v>
      </c>
      <c r="G73" s="135">
        <v>101</v>
      </c>
      <c r="H73" s="125" t="s">
        <v>278</v>
      </c>
      <c r="I73" s="131">
        <v>1.532</v>
      </c>
      <c r="J73" s="12">
        <f t="shared" si="0"/>
        <v>1.6320000000000001</v>
      </c>
      <c r="K73" s="347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</row>
    <row r="74" spans="1:70" s="133" customFormat="1" ht="38.25" customHeight="1" x14ac:dyDescent="0.2">
      <c r="A74" s="142"/>
      <c r="B74" s="137"/>
      <c r="C74" s="134"/>
      <c r="D74" s="134"/>
      <c r="E74" s="138"/>
      <c r="F74" s="348" t="s">
        <v>507</v>
      </c>
      <c r="G74" s="348"/>
      <c r="H74" s="348"/>
      <c r="I74" s="348"/>
      <c r="J74" s="379">
        <v>0.1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</row>
    <row r="75" spans="1:70" s="133" customFormat="1" x14ac:dyDescent="0.2">
      <c r="A75" s="139"/>
      <c r="B75" s="140"/>
      <c r="C75" s="136"/>
      <c r="D75" s="136"/>
      <c r="E75" s="136"/>
      <c r="F75" s="383" t="s">
        <v>516</v>
      </c>
      <c r="G75" s="383"/>
      <c r="H75" s="383"/>
      <c r="I75" s="383"/>
      <c r="J75" s="141">
        <f>J72+J73</f>
        <v>8.5299999999999994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</row>
    <row r="76" spans="1:70" s="133" customFormat="1" x14ac:dyDescent="0.2">
      <c r="A76" s="139"/>
      <c r="B76" s="140"/>
      <c r="C76" s="136"/>
      <c r="D76" s="136"/>
      <c r="E76" s="136"/>
      <c r="F76" s="349"/>
      <c r="G76" s="349"/>
      <c r="H76" s="349"/>
      <c r="I76" s="349"/>
      <c r="J76" s="141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</row>
    <row r="77" spans="1:70" s="133" customFormat="1" ht="55.5" customHeight="1" x14ac:dyDescent="0.2">
      <c r="A77" s="139" t="s">
        <v>515</v>
      </c>
      <c r="B77" s="382" t="s">
        <v>512</v>
      </c>
      <c r="C77" s="382"/>
      <c r="D77" s="136"/>
      <c r="E77" s="136"/>
      <c r="F77" s="349"/>
      <c r="G77" s="349"/>
      <c r="H77" s="349"/>
      <c r="I77" s="349"/>
      <c r="J77" s="141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</row>
    <row r="78" spans="1:70" ht="15.75" x14ac:dyDescent="0.2">
      <c r="A78" s="114"/>
      <c r="B78" s="136"/>
      <c r="C78" s="115"/>
      <c r="D78" s="115"/>
      <c r="E78" s="115"/>
      <c r="F78" s="114"/>
      <c r="G78" s="116"/>
      <c r="H78" s="116"/>
      <c r="I78" s="117"/>
      <c r="J78" s="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</row>
    <row r="79" spans="1:70" ht="25.5" customHeight="1" x14ac:dyDescent="0.2">
      <c r="A79" s="350" t="s">
        <v>4</v>
      </c>
      <c r="B79" s="351" t="s">
        <v>0</v>
      </c>
      <c r="C79" s="351" t="s">
        <v>1</v>
      </c>
      <c r="D79" s="351" t="s">
        <v>501</v>
      </c>
      <c r="E79" s="351" t="s">
        <v>502</v>
      </c>
      <c r="F79" s="351" t="s">
        <v>28</v>
      </c>
      <c r="G79" s="351" t="s">
        <v>29</v>
      </c>
      <c r="H79" s="352" t="s">
        <v>30</v>
      </c>
      <c r="I79" s="353" t="s">
        <v>503</v>
      </c>
      <c r="J79" s="351" t="s">
        <v>3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</row>
    <row r="80" spans="1:70" ht="55.5" customHeight="1" x14ac:dyDescent="0.2">
      <c r="A80" s="360">
        <v>1</v>
      </c>
      <c r="B80" s="355" t="s">
        <v>509</v>
      </c>
      <c r="C80" s="355" t="s">
        <v>508</v>
      </c>
      <c r="D80" s="355" t="s">
        <v>510</v>
      </c>
      <c r="E80" s="355" t="s">
        <v>511</v>
      </c>
      <c r="F80" s="360">
        <v>2010</v>
      </c>
      <c r="G80" s="361"/>
      <c r="H80" s="361" t="s">
        <v>513</v>
      </c>
      <c r="I80" s="362" t="s">
        <v>514</v>
      </c>
      <c r="J80" s="363">
        <v>0.1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</row>
    <row r="81" spans="1:70" ht="15.75" customHeight="1" x14ac:dyDescent="0.2">
      <c r="A81" s="114"/>
      <c r="B81" s="115"/>
      <c r="C81" s="115"/>
      <c r="D81" s="115"/>
      <c r="E81" s="115"/>
      <c r="F81" s="365" t="s">
        <v>507</v>
      </c>
      <c r="G81" s="365"/>
      <c r="H81" s="365"/>
      <c r="I81" s="365"/>
      <c r="J81" s="379">
        <v>0.1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</row>
    <row r="82" spans="1:70" ht="15.75" x14ac:dyDescent="0.2">
      <c r="A82" s="114"/>
      <c r="B82" s="115"/>
      <c r="C82" s="115"/>
      <c r="D82" s="115"/>
      <c r="E82" s="115"/>
      <c r="F82" s="114"/>
      <c r="G82" s="364"/>
      <c r="H82" s="116"/>
      <c r="I82" s="117"/>
      <c r="J82" s="118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</row>
    <row r="83" spans="1:70" ht="15.75" x14ac:dyDescent="0.2">
      <c r="A83" s="114"/>
      <c r="B83" s="115"/>
      <c r="C83" s="115"/>
      <c r="D83" s="115"/>
      <c r="E83" s="115"/>
      <c r="F83" s="114"/>
      <c r="G83" s="116"/>
      <c r="H83" s="116"/>
      <c r="I83" s="117"/>
      <c r="J83" s="118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</row>
    <row r="84" spans="1:70" ht="25.5" customHeight="1" x14ac:dyDescent="0.2">
      <c r="A84" s="114"/>
      <c r="B84" s="386" t="s">
        <v>522</v>
      </c>
      <c r="C84" s="115"/>
      <c r="D84" s="385" t="s">
        <v>523</v>
      </c>
      <c r="E84" s="385"/>
      <c r="F84" s="385"/>
      <c r="G84" s="385"/>
      <c r="H84" s="116"/>
      <c r="I84" s="117"/>
      <c r="J84" s="118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</row>
    <row r="85" spans="1:70" ht="15.75" x14ac:dyDescent="0.2">
      <c r="A85" s="114"/>
      <c r="B85" s="115"/>
      <c r="C85" s="115"/>
      <c r="D85" s="115"/>
      <c r="E85" s="115"/>
      <c r="F85" s="114"/>
      <c r="G85" s="116"/>
      <c r="H85" s="116"/>
      <c r="I85" s="117"/>
      <c r="J85" s="118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</row>
    <row r="86" spans="1:70" ht="15.75" x14ac:dyDescent="0.2">
      <c r="A86" s="114"/>
      <c r="B86" s="115"/>
      <c r="C86" s="115"/>
      <c r="D86" s="115"/>
      <c r="E86" s="115"/>
      <c r="F86" s="114"/>
      <c r="G86" s="116"/>
      <c r="H86" s="116"/>
      <c r="I86" s="117"/>
      <c r="J86" s="118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</row>
    <row r="87" spans="1:70" ht="15.75" x14ac:dyDescent="0.2">
      <c r="A87" s="114"/>
      <c r="B87" s="115"/>
      <c r="C87" s="115"/>
      <c r="D87" s="115"/>
      <c r="E87" s="115"/>
      <c r="F87" s="114"/>
      <c r="G87" s="116"/>
      <c r="H87" s="116"/>
      <c r="I87" s="117"/>
      <c r="J87" s="118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</row>
    <row r="88" spans="1:70" ht="15.75" x14ac:dyDescent="0.2">
      <c r="A88" s="114"/>
      <c r="B88" s="115"/>
      <c r="C88" s="115"/>
      <c r="D88" s="115"/>
      <c r="E88" s="115"/>
      <c r="F88" s="114"/>
      <c r="G88" s="116"/>
      <c r="H88" s="116"/>
      <c r="I88" s="117"/>
      <c r="J88" s="118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</row>
    <row r="89" spans="1:70" ht="15.75" x14ac:dyDescent="0.2">
      <c r="A89" s="15"/>
      <c r="B89" s="115"/>
      <c r="C89" s="16"/>
      <c r="D89" s="16"/>
      <c r="E89" s="16"/>
      <c r="F89" s="15"/>
      <c r="G89" s="17"/>
      <c r="H89" s="17"/>
      <c r="I89" s="9"/>
      <c r="J89" s="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</row>
    <row r="90" spans="1:70" ht="15.75" x14ac:dyDescent="0.2">
      <c r="A90" s="15"/>
      <c r="B90" s="16"/>
      <c r="C90" s="16"/>
      <c r="D90" s="16"/>
      <c r="E90" s="16"/>
      <c r="F90" s="15"/>
      <c r="G90" s="17"/>
      <c r="H90" s="17"/>
      <c r="I90" s="9"/>
      <c r="J90" s="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</row>
    <row r="91" spans="1:70" ht="15.75" x14ac:dyDescent="0.2">
      <c r="A91" s="15"/>
      <c r="B91" s="16"/>
      <c r="C91" s="16"/>
      <c r="D91" s="16"/>
      <c r="E91" s="16"/>
      <c r="F91" s="15"/>
      <c r="G91" s="17"/>
      <c r="H91" s="17"/>
      <c r="I91" s="9"/>
      <c r="J91" s="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</row>
    <row r="92" spans="1:70" ht="15.75" x14ac:dyDescent="0.2">
      <c r="A92" s="15"/>
      <c r="B92" s="16"/>
      <c r="C92" s="16"/>
      <c r="D92" s="16"/>
      <c r="E92" s="16"/>
      <c r="F92" s="15"/>
      <c r="G92" s="17"/>
      <c r="H92" s="17"/>
      <c r="I92" s="9"/>
      <c r="J92" s="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</row>
    <row r="93" spans="1:70" ht="15.75" x14ac:dyDescent="0.2">
      <c r="A93" s="15"/>
      <c r="B93" s="16"/>
      <c r="C93" s="16"/>
      <c r="D93" s="16"/>
      <c r="E93" s="16"/>
      <c r="F93" s="15"/>
      <c r="G93" s="17"/>
      <c r="H93" s="17"/>
      <c r="I93" s="9"/>
      <c r="J93" s="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</row>
    <row r="94" spans="1:70" ht="15.75" x14ac:dyDescent="0.2">
      <c r="A94" s="15"/>
      <c r="B94" s="16"/>
      <c r="C94" s="16"/>
      <c r="D94" s="16"/>
      <c r="E94" s="16"/>
      <c r="F94" s="15"/>
      <c r="G94" s="17"/>
      <c r="H94" s="17"/>
      <c r="I94" s="9"/>
      <c r="J94" s="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</row>
    <row r="95" spans="1:70" ht="15.75" x14ac:dyDescent="0.2">
      <c r="A95" s="15"/>
      <c r="B95" s="16"/>
      <c r="C95" s="16"/>
      <c r="D95" s="16"/>
      <c r="E95" s="16"/>
      <c r="F95" s="15"/>
      <c r="G95" s="17"/>
      <c r="H95" s="17"/>
      <c r="I95" s="9"/>
      <c r="J95" s="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</row>
    <row r="96" spans="1:70" ht="15.75" x14ac:dyDescent="0.2">
      <c r="A96" s="15"/>
      <c r="B96" s="16"/>
      <c r="C96" s="16"/>
      <c r="D96" s="16"/>
      <c r="E96" s="16"/>
      <c r="F96" s="15"/>
      <c r="G96" s="17"/>
      <c r="H96" s="17"/>
      <c r="I96" s="9"/>
      <c r="J96" s="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</row>
    <row r="97" spans="1:70" ht="15.75" x14ac:dyDescent="0.2">
      <c r="A97" s="15"/>
      <c r="B97" s="16"/>
      <c r="C97" s="16"/>
      <c r="D97" s="16"/>
      <c r="E97" s="16"/>
      <c r="F97" s="15"/>
      <c r="G97" s="17"/>
      <c r="H97" s="17"/>
      <c r="I97" s="9"/>
      <c r="J97" s="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ht="15.75" x14ac:dyDescent="0.2">
      <c r="A98" s="15"/>
      <c r="B98" s="16"/>
      <c r="C98" s="16"/>
      <c r="D98" s="16"/>
      <c r="E98" s="16"/>
      <c r="F98" s="15"/>
      <c r="G98" s="17"/>
      <c r="H98" s="17"/>
      <c r="I98" s="9"/>
      <c r="J98" s="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ht="15.75" x14ac:dyDescent="0.2">
      <c r="A99" s="15"/>
      <c r="B99" s="16"/>
      <c r="C99" s="16"/>
      <c r="D99" s="16"/>
      <c r="E99" s="16"/>
      <c r="F99" s="15"/>
      <c r="G99" s="17"/>
      <c r="H99" s="17"/>
      <c r="I99" s="9"/>
      <c r="J99" s="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</row>
    <row r="100" spans="1:70" ht="15.75" x14ac:dyDescent="0.2">
      <c r="A100" s="15"/>
      <c r="B100" s="16"/>
      <c r="C100" s="16"/>
      <c r="D100" s="16"/>
      <c r="E100" s="16"/>
      <c r="F100" s="15"/>
      <c r="G100" s="17"/>
      <c r="H100" s="17"/>
      <c r="I100" s="9"/>
      <c r="J100" s="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</row>
    <row r="101" spans="1:70" ht="15.75" x14ac:dyDescent="0.2">
      <c r="A101" s="15"/>
      <c r="B101" s="16"/>
      <c r="C101" s="16"/>
      <c r="D101" s="16"/>
      <c r="E101" s="16"/>
      <c r="F101" s="15"/>
      <c r="G101" s="17"/>
      <c r="H101" s="17"/>
      <c r="I101" s="9"/>
      <c r="J101" s="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</row>
    <row r="102" spans="1:70" ht="15.75" x14ac:dyDescent="0.2">
      <c r="A102" s="15"/>
      <c r="B102" s="16"/>
      <c r="C102" s="16"/>
      <c r="D102" s="16"/>
      <c r="E102" s="16"/>
      <c r="F102" s="15"/>
      <c r="G102" s="15"/>
      <c r="H102" s="15"/>
      <c r="I102" s="18"/>
      <c r="J102" s="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</row>
    <row r="103" spans="1:70" ht="15.75" x14ac:dyDescent="0.2">
      <c r="A103" s="15"/>
      <c r="B103" s="16"/>
      <c r="C103" s="16"/>
      <c r="D103" s="16"/>
      <c r="E103" s="16"/>
      <c r="F103" s="15"/>
      <c r="G103" s="17"/>
      <c r="H103" s="17"/>
      <c r="I103" s="9"/>
      <c r="J103" s="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</row>
    <row r="104" spans="1:70" ht="15.75" x14ac:dyDescent="0.2">
      <c r="A104" s="15"/>
      <c r="B104" s="16"/>
      <c r="C104" s="16"/>
      <c r="D104" s="16"/>
      <c r="E104" s="16"/>
      <c r="F104" s="15"/>
      <c r="G104" s="17"/>
      <c r="H104" s="17"/>
      <c r="I104" s="9"/>
      <c r="J104" s="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</row>
    <row r="105" spans="1:70" ht="15.75" x14ac:dyDescent="0.2">
      <c r="A105" s="15"/>
      <c r="B105" s="16"/>
      <c r="C105" s="16"/>
      <c r="D105" s="16"/>
      <c r="E105" s="16"/>
      <c r="F105" s="15"/>
      <c r="G105" s="17"/>
      <c r="H105" s="17"/>
      <c r="I105" s="9"/>
      <c r="J105" s="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</row>
    <row r="106" spans="1:70" ht="15.75" x14ac:dyDescent="0.2">
      <c r="A106" s="15"/>
      <c r="B106" s="16"/>
      <c r="C106" s="16"/>
      <c r="D106" s="16"/>
      <c r="E106" s="16"/>
      <c r="F106" s="15"/>
      <c r="G106" s="17"/>
      <c r="H106" s="17"/>
      <c r="I106" s="9"/>
      <c r="J106" s="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</row>
    <row r="107" spans="1:70" ht="15.75" x14ac:dyDescent="0.2">
      <c r="A107" s="15"/>
      <c r="B107" s="16"/>
      <c r="C107" s="16"/>
      <c r="D107" s="16"/>
      <c r="E107" s="16"/>
      <c r="F107" s="15"/>
      <c r="G107" s="17"/>
      <c r="H107" s="17"/>
      <c r="I107" s="9"/>
      <c r="J107" s="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</row>
    <row r="108" spans="1:70" ht="15.75" x14ac:dyDescent="0.2">
      <c r="A108" s="15"/>
      <c r="B108" s="16"/>
      <c r="C108" s="16"/>
      <c r="D108" s="16"/>
      <c r="E108" s="16"/>
      <c r="F108" s="15"/>
      <c r="G108" s="17"/>
      <c r="H108" s="17"/>
      <c r="I108" s="9"/>
      <c r="J108" s="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</row>
    <row r="109" spans="1:70" ht="15.75" x14ac:dyDescent="0.2">
      <c r="A109" s="15"/>
      <c r="B109" s="16"/>
      <c r="C109" s="16"/>
      <c r="D109" s="16"/>
      <c r="E109" s="16"/>
      <c r="F109" s="15"/>
      <c r="G109" s="17"/>
      <c r="H109" s="17"/>
      <c r="I109" s="9"/>
      <c r="J109" s="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</row>
    <row r="110" spans="1:70" ht="15.75" x14ac:dyDescent="0.2">
      <c r="A110" s="15"/>
      <c r="B110" s="16"/>
      <c r="C110" s="16"/>
      <c r="D110" s="16"/>
      <c r="E110" s="16"/>
      <c r="F110" s="15"/>
      <c r="G110" s="17"/>
      <c r="H110" s="17"/>
      <c r="I110" s="9"/>
      <c r="J110" s="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</row>
    <row r="111" spans="1:70" ht="15.75" x14ac:dyDescent="0.2">
      <c r="A111" s="15"/>
      <c r="B111" s="16"/>
      <c r="C111" s="16"/>
      <c r="D111" s="16"/>
      <c r="E111" s="16"/>
      <c r="F111" s="15"/>
      <c r="G111" s="17"/>
      <c r="H111" s="17"/>
      <c r="I111" s="9"/>
      <c r="J111" s="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</row>
    <row r="112" spans="1:70" ht="15.75" x14ac:dyDescent="0.2">
      <c r="A112" s="15"/>
      <c r="B112" s="16"/>
      <c r="C112" s="16"/>
      <c r="D112" s="16"/>
      <c r="E112" s="16"/>
      <c r="F112" s="15"/>
      <c r="G112" s="17"/>
      <c r="H112" s="17"/>
      <c r="I112" s="9"/>
      <c r="J112" s="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</row>
    <row r="113" spans="1:70" ht="15.75" x14ac:dyDescent="0.2">
      <c r="A113" s="15"/>
      <c r="B113" s="16"/>
      <c r="C113" s="16"/>
      <c r="D113" s="16"/>
      <c r="E113" s="16"/>
      <c r="F113" s="15"/>
      <c r="G113" s="17"/>
      <c r="H113" s="17"/>
      <c r="I113" s="9"/>
      <c r="J113" s="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</row>
    <row r="114" spans="1:70" ht="15.75" x14ac:dyDescent="0.2">
      <c r="A114" s="15"/>
      <c r="B114" s="16"/>
      <c r="C114" s="16"/>
      <c r="D114" s="16"/>
      <c r="E114" s="16"/>
      <c r="F114" s="15"/>
      <c r="G114" s="17"/>
      <c r="H114" s="17"/>
      <c r="I114" s="9"/>
      <c r="J114" s="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</row>
    <row r="115" spans="1:70" ht="15.75" x14ac:dyDescent="0.2">
      <c r="A115" s="15"/>
      <c r="B115" s="16"/>
      <c r="C115" s="16"/>
      <c r="D115" s="16"/>
      <c r="E115" s="16"/>
      <c r="F115" s="15"/>
      <c r="G115" s="17"/>
      <c r="H115" s="17"/>
      <c r="I115" s="9"/>
      <c r="J115" s="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</row>
    <row r="116" spans="1:70" ht="15.75" x14ac:dyDescent="0.2">
      <c r="A116" s="15"/>
      <c r="B116" s="16"/>
      <c r="C116" s="16"/>
      <c r="D116" s="16"/>
      <c r="E116" s="16"/>
      <c r="F116" s="15"/>
      <c r="G116" s="17"/>
      <c r="H116" s="17"/>
      <c r="I116" s="18"/>
      <c r="J116" s="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</row>
    <row r="117" spans="1:70" ht="15.75" x14ac:dyDescent="0.2">
      <c r="A117" s="15"/>
      <c r="B117" s="16"/>
      <c r="C117" s="16"/>
      <c r="D117" s="16"/>
      <c r="E117" s="16"/>
      <c r="F117" s="15"/>
      <c r="G117" s="17"/>
      <c r="H117" s="17"/>
      <c r="I117" s="9"/>
      <c r="J117" s="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</row>
    <row r="118" spans="1:70" ht="15.75" x14ac:dyDescent="0.2">
      <c r="A118" s="15"/>
      <c r="B118" s="16"/>
      <c r="C118" s="16"/>
      <c r="D118" s="16"/>
      <c r="E118" s="16"/>
      <c r="F118" s="15"/>
      <c r="G118" s="17"/>
      <c r="H118" s="17"/>
      <c r="I118" s="9"/>
      <c r="J118" s="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</row>
    <row r="119" spans="1:70" ht="15.75" x14ac:dyDescent="0.2">
      <c r="A119" s="15"/>
      <c r="B119" s="16"/>
      <c r="C119" s="16"/>
      <c r="D119" s="16"/>
      <c r="E119" s="16"/>
      <c r="F119" s="15"/>
      <c r="G119" s="17"/>
      <c r="H119" s="17"/>
      <c r="I119" s="9"/>
      <c r="J119" s="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</row>
    <row r="120" spans="1:70" ht="15.75" x14ac:dyDescent="0.2">
      <c r="A120" s="15"/>
      <c r="B120" s="16"/>
      <c r="C120" s="16"/>
      <c r="D120" s="16"/>
      <c r="E120" s="16"/>
      <c r="F120" s="15"/>
      <c r="G120" s="17"/>
      <c r="H120" s="17"/>
      <c r="I120" s="9"/>
      <c r="J120" s="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</row>
    <row r="121" spans="1:70" ht="15.75" x14ac:dyDescent="0.2">
      <c r="A121" s="15"/>
      <c r="B121" s="16"/>
      <c r="C121" s="16"/>
      <c r="D121" s="16"/>
      <c r="E121" s="16"/>
      <c r="F121" s="15"/>
      <c r="G121" s="17"/>
      <c r="H121" s="17"/>
      <c r="I121" s="9"/>
      <c r="J121" s="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</row>
    <row r="122" spans="1:70" ht="15.75" x14ac:dyDescent="0.2">
      <c r="A122" s="15"/>
      <c r="B122" s="16"/>
      <c r="C122" s="16"/>
      <c r="D122" s="16"/>
      <c r="E122" s="16"/>
      <c r="F122" s="15"/>
      <c r="G122" s="17"/>
      <c r="H122" s="17"/>
      <c r="I122" s="9"/>
      <c r="J122" s="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</row>
    <row r="123" spans="1:70" ht="15.75" x14ac:dyDescent="0.2">
      <c r="A123" s="15"/>
      <c r="B123" s="16"/>
      <c r="C123" s="16"/>
      <c r="D123" s="16"/>
      <c r="E123" s="16"/>
      <c r="F123" s="15"/>
      <c r="G123" s="17"/>
      <c r="H123" s="17"/>
      <c r="I123" s="9"/>
      <c r="J123" s="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</row>
    <row r="124" spans="1:70" ht="15.75" x14ac:dyDescent="0.2">
      <c r="A124" s="15"/>
      <c r="B124" s="16"/>
      <c r="C124" s="16"/>
      <c r="D124" s="16"/>
      <c r="E124" s="16"/>
      <c r="F124" s="15"/>
      <c r="G124" s="17"/>
      <c r="H124" s="17"/>
      <c r="I124" s="9"/>
      <c r="J124" s="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</row>
    <row r="125" spans="1:70" ht="15.75" x14ac:dyDescent="0.2">
      <c r="A125" s="15"/>
      <c r="B125" s="16"/>
      <c r="C125" s="16"/>
      <c r="D125" s="16"/>
      <c r="E125" s="16"/>
      <c r="F125" s="15"/>
      <c r="G125" s="17"/>
      <c r="H125" s="17"/>
      <c r="I125" s="9"/>
      <c r="J125" s="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</row>
    <row r="126" spans="1:70" ht="15.75" x14ac:dyDescent="0.2">
      <c r="A126" s="15"/>
      <c r="B126" s="16"/>
      <c r="C126" s="16"/>
      <c r="D126" s="16"/>
      <c r="E126" s="16"/>
      <c r="F126" s="15"/>
      <c r="G126" s="15"/>
      <c r="H126" s="17"/>
      <c r="I126" s="9"/>
      <c r="J126" s="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</row>
    <row r="127" spans="1:70" ht="15.75" x14ac:dyDescent="0.2">
      <c r="A127" s="17"/>
      <c r="B127" s="16"/>
      <c r="C127" s="16"/>
      <c r="D127" s="16"/>
      <c r="E127" s="16"/>
      <c r="F127" s="15"/>
      <c r="G127" s="17"/>
      <c r="H127" s="17"/>
      <c r="I127" s="9"/>
      <c r="J127" s="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</row>
    <row r="128" spans="1:70" ht="15.75" x14ac:dyDescent="0.2">
      <c r="A128" s="17"/>
      <c r="B128" s="16"/>
      <c r="C128" s="16"/>
      <c r="D128" s="16"/>
      <c r="E128" s="16"/>
      <c r="F128" s="15"/>
      <c r="G128" s="17"/>
      <c r="H128" s="17"/>
      <c r="I128" s="9"/>
      <c r="J128" s="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</row>
    <row r="129" spans="1:70" ht="15.75" x14ac:dyDescent="0.2">
      <c r="A129" s="17"/>
      <c r="B129" s="16"/>
      <c r="C129" s="16"/>
      <c r="D129" s="16"/>
      <c r="E129" s="16"/>
      <c r="F129" s="15"/>
      <c r="G129" s="17"/>
      <c r="H129" s="17"/>
      <c r="I129" s="9"/>
      <c r="J129" s="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ht="15.75" x14ac:dyDescent="0.2">
      <c r="A130" s="17"/>
      <c r="B130" s="16"/>
      <c r="C130" s="16"/>
      <c r="D130" s="16"/>
      <c r="E130" s="16"/>
      <c r="F130" s="15"/>
      <c r="G130" s="17"/>
      <c r="H130" s="17"/>
      <c r="I130" s="9"/>
      <c r="J130" s="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ht="15.75" x14ac:dyDescent="0.2">
      <c r="A131" s="17"/>
      <c r="B131" s="16"/>
      <c r="C131" s="16"/>
      <c r="D131" s="16"/>
      <c r="E131" s="16"/>
      <c r="F131" s="15"/>
      <c r="G131" s="17"/>
      <c r="H131" s="17"/>
      <c r="I131" s="9"/>
      <c r="J131" s="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ht="15.75" x14ac:dyDescent="0.2">
      <c r="A132" s="17"/>
      <c r="B132" s="16"/>
      <c r="C132" s="16"/>
      <c r="D132" s="16"/>
      <c r="E132" s="16"/>
      <c r="F132" s="15"/>
      <c r="G132" s="17"/>
      <c r="H132" s="17"/>
      <c r="I132" s="9"/>
      <c r="J132" s="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</row>
    <row r="133" spans="1:70" ht="15.75" x14ac:dyDescent="0.2">
      <c r="A133" s="17"/>
      <c r="B133" s="16"/>
      <c r="C133" s="16"/>
      <c r="D133" s="16"/>
      <c r="E133" s="16"/>
      <c r="F133" s="15"/>
      <c r="G133" s="17"/>
      <c r="H133" s="17"/>
      <c r="I133" s="9"/>
      <c r="J133" s="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</row>
    <row r="134" spans="1:70" ht="15.75" x14ac:dyDescent="0.2">
      <c r="A134" s="17"/>
      <c r="B134" s="16"/>
      <c r="C134" s="16"/>
      <c r="D134" s="16"/>
      <c r="E134" s="16"/>
      <c r="F134" s="15"/>
      <c r="G134" s="17"/>
      <c r="H134" s="17"/>
      <c r="I134" s="9"/>
      <c r="J134" s="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</row>
    <row r="135" spans="1:70" ht="15.75" x14ac:dyDescent="0.2">
      <c r="A135" s="17"/>
      <c r="B135" s="16"/>
      <c r="C135" s="16"/>
      <c r="D135" s="16"/>
      <c r="E135" s="16"/>
      <c r="F135" s="15"/>
      <c r="G135" s="17"/>
      <c r="H135" s="17"/>
      <c r="I135" s="9"/>
      <c r="J135" s="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</row>
    <row r="136" spans="1:70" ht="15.75" x14ac:dyDescent="0.2">
      <c r="A136" s="17"/>
      <c r="B136" s="16"/>
      <c r="C136" s="16"/>
      <c r="D136" s="16"/>
      <c r="E136" s="16"/>
      <c r="F136" s="15"/>
      <c r="G136" s="17"/>
      <c r="H136" s="17"/>
      <c r="I136" s="9"/>
      <c r="J136" s="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</row>
    <row r="137" spans="1:70" ht="15.75" x14ac:dyDescent="0.2">
      <c r="A137" s="17"/>
      <c r="B137" s="16"/>
      <c r="C137" s="16"/>
      <c r="D137" s="16"/>
      <c r="E137" s="16"/>
      <c r="F137" s="15"/>
      <c r="G137" s="17"/>
      <c r="H137" s="17"/>
      <c r="I137" s="9"/>
      <c r="J137" s="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</row>
    <row r="138" spans="1:70" ht="15.75" x14ac:dyDescent="0.2">
      <c r="A138" s="17"/>
      <c r="B138" s="16"/>
      <c r="C138" s="16"/>
      <c r="D138" s="16"/>
      <c r="E138" s="16"/>
      <c r="F138" s="15"/>
      <c r="G138" s="17"/>
      <c r="H138" s="17"/>
      <c r="I138" s="9"/>
      <c r="J138" s="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</row>
    <row r="139" spans="1:70" x14ac:dyDescent="0.2">
      <c r="A139" s="1"/>
      <c r="B139" s="16"/>
      <c r="C139" s="3"/>
      <c r="D139" s="3"/>
      <c r="E139" s="3"/>
      <c r="F139" s="1"/>
      <c r="G139" s="1"/>
      <c r="H139" s="1"/>
      <c r="I139" s="1"/>
      <c r="J139" s="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70" x14ac:dyDescent="0.2">
      <c r="A140" s="1"/>
      <c r="B140" s="3"/>
      <c r="C140" s="3"/>
      <c r="D140" s="3"/>
      <c r="E140" s="3"/>
      <c r="F140" s="1"/>
      <c r="G140" s="1"/>
      <c r="H140" s="1"/>
      <c r="I140" s="1"/>
      <c r="J140" s="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70" x14ac:dyDescent="0.2">
      <c r="A141" s="1"/>
      <c r="B141" s="3"/>
      <c r="C141" s="3"/>
      <c r="D141" s="3"/>
      <c r="E141" s="3"/>
      <c r="F141" s="1"/>
      <c r="G141" s="1"/>
      <c r="H141" s="1"/>
      <c r="I141" s="1"/>
      <c r="J141" s="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</row>
    <row r="142" spans="1:70" x14ac:dyDescent="0.2">
      <c r="A142" s="1"/>
      <c r="B142" s="3"/>
      <c r="C142" s="3"/>
      <c r="D142" s="3"/>
      <c r="E142" s="3"/>
      <c r="F142" s="1"/>
      <c r="G142" s="1"/>
      <c r="H142" s="1"/>
      <c r="I142" s="1"/>
      <c r="J142" s="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</row>
    <row r="143" spans="1:70" x14ac:dyDescent="0.2">
      <c r="A143" s="1"/>
      <c r="B143" s="3"/>
      <c r="C143" s="3"/>
      <c r="D143" s="3"/>
      <c r="E143" s="3"/>
      <c r="F143" s="1"/>
      <c r="G143" s="1"/>
      <c r="H143" s="1"/>
      <c r="I143" s="1"/>
      <c r="J143" s="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</row>
    <row r="144" spans="1:70" x14ac:dyDescent="0.2">
      <c r="A144" s="1"/>
      <c r="B144" s="3"/>
      <c r="C144" s="3"/>
      <c r="D144" s="3"/>
      <c r="E144" s="3"/>
      <c r="F144" s="1"/>
      <c r="G144" s="1"/>
      <c r="H144" s="1"/>
      <c r="I144" s="1"/>
      <c r="J144" s="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</row>
    <row r="145" spans="1:70" x14ac:dyDescent="0.2">
      <c r="A145" s="1"/>
      <c r="B145" s="3"/>
      <c r="C145" s="3"/>
      <c r="D145" s="3"/>
      <c r="E145" s="3"/>
      <c r="F145" s="1"/>
      <c r="G145" s="1"/>
      <c r="H145" s="1"/>
      <c r="I145" s="1"/>
      <c r="J145" s="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</row>
    <row r="146" spans="1:70" x14ac:dyDescent="0.2">
      <c r="A146" s="1"/>
      <c r="B146" s="3"/>
      <c r="C146" s="3"/>
      <c r="D146" s="3"/>
      <c r="E146" s="3"/>
      <c r="F146" s="1"/>
      <c r="G146" s="1"/>
      <c r="H146" s="1"/>
      <c r="I146" s="1"/>
      <c r="J146" s="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</row>
    <row r="147" spans="1:70" x14ac:dyDescent="0.2">
      <c r="A147" s="1"/>
      <c r="B147" s="3"/>
      <c r="C147" s="3"/>
      <c r="D147" s="3"/>
      <c r="E147" s="3"/>
      <c r="F147" s="1"/>
      <c r="G147" s="1"/>
      <c r="H147" s="1"/>
      <c r="I147" s="1"/>
      <c r="J147" s="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</row>
    <row r="148" spans="1:70" x14ac:dyDescent="0.2">
      <c r="A148" s="1"/>
      <c r="B148" s="3"/>
      <c r="C148" s="3"/>
      <c r="D148" s="3"/>
      <c r="E148" s="3"/>
      <c r="F148" s="1"/>
      <c r="G148" s="1"/>
      <c r="H148" s="1"/>
      <c r="I148" s="1"/>
      <c r="J148" s="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</row>
    <row r="149" spans="1:70" x14ac:dyDescent="0.2">
      <c r="A149" s="1"/>
      <c r="B149" s="3"/>
      <c r="C149" s="3"/>
      <c r="D149" s="3"/>
      <c r="E149" s="3"/>
      <c r="F149" s="1"/>
      <c r="G149" s="1"/>
      <c r="H149" s="1"/>
      <c r="I149" s="1"/>
      <c r="J149" s="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</row>
    <row r="150" spans="1:70" x14ac:dyDescent="0.2">
      <c r="A150" s="1"/>
      <c r="B150" s="3"/>
      <c r="C150" s="3"/>
      <c r="D150" s="3"/>
      <c r="E150" s="3"/>
      <c r="F150" s="1"/>
      <c r="G150" s="1"/>
      <c r="H150" s="1"/>
      <c r="I150" s="1"/>
      <c r="J150" s="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</row>
    <row r="151" spans="1:70" x14ac:dyDescent="0.2">
      <c r="A151" s="1"/>
      <c r="B151" s="3"/>
      <c r="C151" s="3"/>
      <c r="D151" s="3"/>
      <c r="E151" s="3"/>
      <c r="F151" s="1"/>
      <c r="G151" s="1"/>
      <c r="H151" s="1"/>
      <c r="I151" s="1"/>
      <c r="J151" s="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</row>
    <row r="152" spans="1:70" x14ac:dyDescent="0.2">
      <c r="A152" s="1"/>
      <c r="B152" s="3"/>
      <c r="C152" s="3"/>
      <c r="D152" s="3"/>
      <c r="E152" s="3"/>
      <c r="F152" s="1"/>
      <c r="G152" s="1"/>
      <c r="H152" s="1"/>
      <c r="I152" s="1"/>
      <c r="J152" s="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</row>
    <row r="153" spans="1:70" x14ac:dyDescent="0.2">
      <c r="A153" s="1"/>
      <c r="B153" s="3"/>
      <c r="C153" s="3"/>
      <c r="D153" s="3"/>
      <c r="E153" s="3"/>
      <c r="F153" s="1"/>
      <c r="G153" s="1"/>
      <c r="H153" s="1"/>
      <c r="I153" s="1"/>
      <c r="J153" s="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</row>
    <row r="154" spans="1:70" x14ac:dyDescent="0.2">
      <c r="A154" s="1"/>
      <c r="B154" s="3"/>
      <c r="C154" s="3"/>
      <c r="D154" s="3"/>
      <c r="E154" s="3"/>
      <c r="F154" s="1"/>
      <c r="G154" s="1"/>
      <c r="H154" s="1"/>
      <c r="I154" s="1"/>
      <c r="J154" s="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</row>
    <row r="155" spans="1:70" x14ac:dyDescent="0.2">
      <c r="A155" s="1"/>
      <c r="B155" s="3"/>
      <c r="C155" s="3"/>
      <c r="D155" s="3"/>
      <c r="E155" s="3"/>
      <c r="F155" s="1"/>
      <c r="G155" s="1"/>
      <c r="H155" s="1"/>
      <c r="I155" s="1"/>
      <c r="J155" s="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</row>
    <row r="156" spans="1:70" x14ac:dyDescent="0.2">
      <c r="A156" s="1"/>
      <c r="B156" s="3"/>
      <c r="C156" s="3"/>
      <c r="D156" s="3"/>
      <c r="E156" s="3"/>
      <c r="F156" s="1"/>
      <c r="G156" s="1"/>
      <c r="H156" s="1"/>
      <c r="I156" s="1"/>
      <c r="J156" s="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</row>
    <row r="157" spans="1:70" x14ac:dyDescent="0.2">
      <c r="A157" s="1"/>
      <c r="B157" s="3"/>
      <c r="C157" s="3"/>
      <c r="D157" s="3"/>
      <c r="E157" s="3"/>
      <c r="F157" s="1"/>
      <c r="G157" s="1"/>
      <c r="H157" s="1"/>
      <c r="I157" s="1"/>
      <c r="J157" s="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</row>
    <row r="158" spans="1:70" x14ac:dyDescent="0.2">
      <c r="A158" s="1"/>
      <c r="B158" s="3"/>
      <c r="C158" s="3"/>
      <c r="D158" s="3"/>
      <c r="E158" s="3"/>
      <c r="F158" s="1"/>
      <c r="G158" s="1"/>
      <c r="H158" s="1"/>
      <c r="I158" s="1"/>
      <c r="J158" s="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</row>
    <row r="159" spans="1:70" x14ac:dyDescent="0.2">
      <c r="A159" s="1"/>
      <c r="B159" s="3"/>
      <c r="C159" s="3"/>
      <c r="D159" s="3"/>
      <c r="E159" s="3"/>
      <c r="F159" s="1"/>
      <c r="G159" s="1"/>
      <c r="H159" s="1"/>
      <c r="I159" s="1"/>
      <c r="J159" s="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</row>
    <row r="160" spans="1:70" x14ac:dyDescent="0.2">
      <c r="A160" s="1"/>
      <c r="B160" s="3"/>
      <c r="C160" s="3"/>
      <c r="D160" s="3"/>
      <c r="E160" s="3"/>
      <c r="F160" s="1"/>
      <c r="G160" s="1"/>
      <c r="H160" s="1"/>
      <c r="I160" s="1"/>
      <c r="J160" s="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</row>
    <row r="161" spans="1:70" x14ac:dyDescent="0.2">
      <c r="A161" s="1"/>
      <c r="B161" s="3"/>
      <c r="C161" s="3"/>
      <c r="D161" s="3"/>
      <c r="E161" s="3"/>
      <c r="F161" s="1"/>
      <c r="G161" s="1"/>
      <c r="H161" s="1"/>
      <c r="I161" s="1"/>
      <c r="J161" s="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</row>
    <row r="162" spans="1:70" x14ac:dyDescent="0.2">
      <c r="A162" s="1"/>
      <c r="B162" s="3"/>
      <c r="C162" s="3"/>
      <c r="D162" s="3"/>
      <c r="E162" s="3"/>
      <c r="F162" s="1"/>
      <c r="G162" s="1"/>
      <c r="H162" s="1"/>
      <c r="I162" s="1"/>
      <c r="J162" s="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</row>
    <row r="163" spans="1:70" x14ac:dyDescent="0.2">
      <c r="A163" s="1"/>
      <c r="B163" s="3"/>
      <c r="C163" s="3"/>
      <c r="D163" s="3"/>
      <c r="E163" s="3"/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</row>
    <row r="164" spans="1:70" x14ac:dyDescent="0.2">
      <c r="A164" s="1"/>
      <c r="B164" s="3"/>
      <c r="C164" s="3"/>
      <c r="D164" s="3"/>
      <c r="E164" s="3"/>
      <c r="F164" s="1"/>
      <c r="G164" s="1"/>
      <c r="H164" s="1"/>
      <c r="I164" s="1"/>
      <c r="J164" s="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</row>
    <row r="165" spans="1:70" x14ac:dyDescent="0.2">
      <c r="A165" s="1"/>
      <c r="B165" s="3"/>
      <c r="C165" s="3"/>
      <c r="D165" s="3"/>
      <c r="E165" s="3"/>
      <c r="F165" s="1"/>
      <c r="G165" s="1"/>
      <c r="H165" s="1"/>
      <c r="I165" s="1"/>
      <c r="J165" s="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</row>
    <row r="166" spans="1:70" x14ac:dyDescent="0.2">
      <c r="A166" s="1"/>
      <c r="B166" s="3"/>
      <c r="C166" s="3"/>
      <c r="D166" s="3"/>
      <c r="E166" s="3"/>
      <c r="F166" s="1"/>
      <c r="G166" s="1"/>
      <c r="H166" s="1"/>
      <c r="I166" s="1"/>
      <c r="J166" s="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</row>
    <row r="167" spans="1:70" x14ac:dyDescent="0.2">
      <c r="A167" s="1"/>
      <c r="B167" s="3"/>
      <c r="C167" s="3"/>
      <c r="D167" s="3"/>
      <c r="E167" s="3"/>
      <c r="F167" s="1"/>
      <c r="G167" s="1"/>
      <c r="H167" s="1"/>
      <c r="I167" s="1"/>
      <c r="J167" s="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</row>
    <row r="168" spans="1:70" x14ac:dyDescent="0.2">
      <c r="A168" s="1"/>
      <c r="B168" s="3"/>
      <c r="C168" s="3"/>
      <c r="D168" s="3"/>
      <c r="E168" s="3"/>
      <c r="F168" s="1"/>
      <c r="G168" s="1"/>
      <c r="H168" s="1"/>
      <c r="I168" s="1"/>
      <c r="J168" s="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</row>
    <row r="169" spans="1:70" x14ac:dyDescent="0.2">
      <c r="A169" s="1"/>
      <c r="B169" s="3"/>
      <c r="C169" s="3"/>
      <c r="D169" s="3"/>
      <c r="E169" s="3"/>
      <c r="F169" s="1"/>
      <c r="G169" s="1"/>
      <c r="H169" s="1"/>
      <c r="I169" s="1"/>
      <c r="J169" s="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</row>
    <row r="170" spans="1:70" x14ac:dyDescent="0.2">
      <c r="A170" s="1"/>
      <c r="B170" s="3"/>
      <c r="C170" s="3"/>
      <c r="D170" s="3"/>
      <c r="E170" s="3"/>
      <c r="F170" s="1"/>
      <c r="G170" s="1"/>
      <c r="H170" s="1"/>
      <c r="I170" s="1"/>
      <c r="J170" s="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</row>
    <row r="171" spans="1:70" x14ac:dyDescent="0.2">
      <c r="A171" s="1"/>
      <c r="B171" s="3"/>
      <c r="C171" s="3"/>
      <c r="D171" s="3"/>
      <c r="E171" s="3"/>
      <c r="F171" s="1"/>
      <c r="G171" s="1"/>
      <c r="H171" s="1"/>
      <c r="I171" s="1"/>
      <c r="J171" s="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</row>
    <row r="172" spans="1:70" x14ac:dyDescent="0.2">
      <c r="A172" s="1"/>
      <c r="B172" s="3"/>
      <c r="C172" s="3"/>
      <c r="D172" s="3"/>
      <c r="E172" s="3"/>
      <c r="F172" s="1"/>
      <c r="G172" s="1"/>
      <c r="H172" s="1"/>
      <c r="I172" s="1"/>
      <c r="J172" s="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</row>
    <row r="173" spans="1:70" x14ac:dyDescent="0.2">
      <c r="A173" s="1"/>
      <c r="B173" s="3"/>
      <c r="C173" s="3"/>
      <c r="D173" s="3"/>
      <c r="E173" s="3"/>
      <c r="F173" s="1"/>
      <c r="G173" s="1"/>
      <c r="H173" s="1"/>
      <c r="I173" s="1"/>
      <c r="J173" s="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</row>
    <row r="174" spans="1:70" x14ac:dyDescent="0.2">
      <c r="A174" s="1"/>
      <c r="B174" s="3"/>
      <c r="C174" s="3"/>
      <c r="D174" s="3"/>
      <c r="E174" s="3"/>
      <c r="F174" s="1"/>
      <c r="G174" s="1"/>
      <c r="H174" s="1"/>
      <c r="I174" s="1"/>
      <c r="J174" s="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</row>
    <row r="175" spans="1:70" x14ac:dyDescent="0.2">
      <c r="A175" s="1"/>
      <c r="B175" s="3"/>
      <c r="C175" s="3"/>
      <c r="D175" s="3"/>
      <c r="E175" s="3"/>
      <c r="F175" s="1"/>
      <c r="G175" s="1"/>
      <c r="H175" s="1"/>
      <c r="I175" s="1"/>
      <c r="J175" s="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</row>
    <row r="176" spans="1:70" x14ac:dyDescent="0.2">
      <c r="A176" s="1"/>
      <c r="B176" s="3"/>
      <c r="C176" s="3"/>
      <c r="D176" s="3"/>
      <c r="E176" s="3"/>
      <c r="F176" s="1"/>
      <c r="G176" s="1"/>
      <c r="H176" s="1"/>
      <c r="I176" s="1"/>
      <c r="J176" s="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</row>
    <row r="177" spans="1:70" x14ac:dyDescent="0.2">
      <c r="A177" s="1"/>
      <c r="B177" s="3"/>
      <c r="C177" s="3"/>
      <c r="D177" s="3"/>
      <c r="E177" s="3"/>
      <c r="F177" s="1"/>
      <c r="G177" s="1"/>
      <c r="H177" s="1"/>
      <c r="I177" s="1"/>
      <c r="J177" s="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</row>
    <row r="178" spans="1:70" x14ac:dyDescent="0.2">
      <c r="A178" s="1"/>
      <c r="B178" s="3"/>
      <c r="C178" s="3"/>
      <c r="D178" s="3"/>
      <c r="E178" s="3"/>
      <c r="F178" s="1"/>
      <c r="G178" s="1"/>
      <c r="H178" s="1"/>
      <c r="I178" s="1"/>
      <c r="J178" s="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</row>
    <row r="179" spans="1:70" x14ac:dyDescent="0.2">
      <c r="A179" s="1"/>
      <c r="B179" s="3"/>
      <c r="C179" s="3"/>
      <c r="D179" s="3"/>
      <c r="E179" s="3"/>
      <c r="F179" s="1"/>
      <c r="G179" s="1"/>
      <c r="H179" s="1"/>
      <c r="I179" s="1"/>
      <c r="J179" s="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</row>
    <row r="180" spans="1:70" x14ac:dyDescent="0.2">
      <c r="A180" s="1"/>
      <c r="B180" s="3"/>
      <c r="C180" s="3"/>
      <c r="D180" s="3"/>
      <c r="E180" s="3"/>
      <c r="F180" s="1"/>
      <c r="G180" s="1"/>
      <c r="H180" s="1"/>
      <c r="I180" s="1"/>
      <c r="J180" s="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</row>
    <row r="181" spans="1:70" x14ac:dyDescent="0.2">
      <c r="A181" s="1"/>
      <c r="B181" s="3"/>
      <c r="C181" s="3"/>
      <c r="D181" s="3"/>
      <c r="E181" s="3"/>
      <c r="F181" s="1"/>
      <c r="G181" s="1"/>
      <c r="H181" s="1"/>
      <c r="I181" s="1"/>
      <c r="J181" s="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</row>
    <row r="182" spans="1:70" x14ac:dyDescent="0.2">
      <c r="A182" s="1"/>
      <c r="B182" s="3"/>
      <c r="C182" s="3"/>
      <c r="D182" s="3"/>
      <c r="E182" s="3"/>
      <c r="F182" s="1"/>
      <c r="G182" s="1"/>
      <c r="H182" s="1"/>
      <c r="I182" s="1"/>
      <c r="J182" s="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</row>
    <row r="183" spans="1:70" x14ac:dyDescent="0.2">
      <c r="A183" s="1"/>
      <c r="B183" s="3"/>
      <c r="C183" s="3"/>
      <c r="D183" s="3"/>
      <c r="E183" s="3"/>
      <c r="F183" s="1"/>
      <c r="G183" s="1"/>
      <c r="H183" s="1"/>
      <c r="I183" s="1"/>
      <c r="J183" s="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</row>
    <row r="184" spans="1:70" x14ac:dyDescent="0.2">
      <c r="A184" s="1"/>
      <c r="B184" s="3"/>
      <c r="C184" s="3"/>
      <c r="D184" s="3"/>
      <c r="E184" s="3"/>
      <c r="F184" s="1"/>
      <c r="G184" s="1"/>
      <c r="H184" s="1"/>
      <c r="I184" s="1"/>
      <c r="J184" s="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</row>
    <row r="185" spans="1:70" x14ac:dyDescent="0.2">
      <c r="A185" s="1"/>
      <c r="B185" s="3"/>
      <c r="C185" s="3"/>
      <c r="D185" s="3"/>
      <c r="E185" s="3"/>
      <c r="F185" s="1"/>
      <c r="G185" s="1"/>
      <c r="H185" s="1"/>
      <c r="I185" s="1"/>
      <c r="J185" s="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</row>
    <row r="186" spans="1:70" x14ac:dyDescent="0.2">
      <c r="A186" s="1"/>
      <c r="B186" s="3"/>
      <c r="C186" s="3"/>
      <c r="D186" s="3"/>
      <c r="E186" s="3"/>
      <c r="F186" s="1"/>
      <c r="G186" s="1"/>
      <c r="H186" s="1"/>
      <c r="I186" s="1"/>
      <c r="J186" s="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</row>
    <row r="187" spans="1:70" x14ac:dyDescent="0.2">
      <c r="A187" s="1"/>
      <c r="B187" s="3"/>
      <c r="C187" s="3"/>
      <c r="D187" s="3"/>
      <c r="E187" s="3"/>
      <c r="F187" s="1"/>
      <c r="G187" s="1"/>
      <c r="H187" s="1"/>
      <c r="I187" s="1"/>
      <c r="J187" s="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</row>
    <row r="188" spans="1:70" x14ac:dyDescent="0.2">
      <c r="A188" s="1"/>
      <c r="B188" s="3"/>
      <c r="C188" s="3"/>
      <c r="D188" s="3"/>
      <c r="E188" s="3"/>
      <c r="F188" s="1"/>
      <c r="G188" s="1"/>
      <c r="H188" s="1"/>
      <c r="I188" s="1"/>
      <c r="J188" s="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</row>
    <row r="189" spans="1:70" x14ac:dyDescent="0.2">
      <c r="A189" s="1"/>
      <c r="B189" s="3"/>
      <c r="C189" s="3"/>
      <c r="D189" s="3"/>
      <c r="E189" s="3"/>
      <c r="F189" s="1"/>
      <c r="G189" s="1"/>
      <c r="H189" s="1"/>
      <c r="I189" s="1"/>
      <c r="J189" s="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</row>
    <row r="190" spans="1:70" x14ac:dyDescent="0.2">
      <c r="A190" s="1"/>
      <c r="B190" s="3"/>
      <c r="C190" s="3"/>
      <c r="D190" s="3"/>
      <c r="E190" s="3"/>
      <c r="F190" s="1"/>
      <c r="G190" s="1"/>
      <c r="H190" s="1"/>
      <c r="I190" s="1"/>
      <c r="J190" s="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</row>
    <row r="191" spans="1:70" x14ac:dyDescent="0.2">
      <c r="A191" s="1"/>
      <c r="B191" s="3"/>
      <c r="C191" s="3"/>
      <c r="D191" s="3"/>
      <c r="E191" s="3"/>
      <c r="F191" s="1"/>
      <c r="G191" s="1"/>
      <c r="H191" s="1"/>
      <c r="I191" s="1"/>
      <c r="J191" s="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</row>
    <row r="192" spans="1:70" x14ac:dyDescent="0.2">
      <c r="A192" s="1"/>
      <c r="B192" s="3"/>
      <c r="C192" s="3"/>
      <c r="D192" s="3"/>
      <c r="E192" s="3"/>
      <c r="F192" s="1"/>
      <c r="G192" s="1"/>
      <c r="H192" s="1"/>
      <c r="I192" s="1"/>
      <c r="J192" s="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</row>
    <row r="193" spans="1:70" x14ac:dyDescent="0.2">
      <c r="A193" s="1"/>
      <c r="B193" s="3"/>
      <c r="C193" s="3"/>
      <c r="D193" s="3"/>
      <c r="E193" s="3"/>
      <c r="F193" s="1"/>
      <c r="G193" s="1"/>
      <c r="H193" s="1"/>
      <c r="I193" s="1"/>
      <c r="J193" s="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</row>
    <row r="194" spans="1:70" x14ac:dyDescent="0.2">
      <c r="A194" s="1"/>
      <c r="B194" s="3"/>
      <c r="C194" s="3"/>
      <c r="D194" s="3"/>
      <c r="E194" s="3"/>
      <c r="F194" s="1"/>
      <c r="G194" s="1"/>
      <c r="H194" s="1"/>
      <c r="I194" s="1"/>
      <c r="J194" s="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</row>
    <row r="195" spans="1:70" x14ac:dyDescent="0.2">
      <c r="A195" s="1"/>
      <c r="B195" s="3"/>
      <c r="C195" s="3"/>
      <c r="D195" s="3"/>
      <c r="E195" s="3"/>
      <c r="F195" s="1"/>
      <c r="G195" s="1"/>
      <c r="H195" s="1"/>
      <c r="I195" s="1"/>
      <c r="J195" s="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</row>
    <row r="196" spans="1:70" x14ac:dyDescent="0.2">
      <c r="A196" s="1"/>
      <c r="B196" s="3"/>
      <c r="C196" s="3"/>
      <c r="D196" s="3"/>
      <c r="E196" s="3"/>
      <c r="F196" s="1"/>
      <c r="G196" s="1"/>
      <c r="H196" s="1"/>
      <c r="I196" s="1"/>
      <c r="J196" s="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</row>
    <row r="197" spans="1:70" x14ac:dyDescent="0.2">
      <c r="A197" s="1"/>
      <c r="B197" s="3"/>
      <c r="C197" s="3"/>
      <c r="D197" s="3"/>
      <c r="E197" s="3"/>
      <c r="F197" s="1"/>
      <c r="G197" s="1"/>
      <c r="H197" s="1"/>
      <c r="I197" s="1"/>
      <c r="J197" s="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</row>
    <row r="198" spans="1:70" x14ac:dyDescent="0.2">
      <c r="A198" s="1"/>
      <c r="B198" s="3"/>
      <c r="C198" s="3"/>
      <c r="D198" s="3"/>
      <c r="E198" s="3"/>
      <c r="F198" s="1"/>
      <c r="G198" s="1"/>
      <c r="H198" s="1"/>
      <c r="I198" s="1"/>
      <c r="J198" s="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</row>
    <row r="199" spans="1:70" x14ac:dyDescent="0.2">
      <c r="A199" s="1"/>
      <c r="B199" s="3"/>
      <c r="C199" s="3"/>
      <c r="D199" s="3"/>
      <c r="E199" s="3"/>
      <c r="F199" s="1"/>
      <c r="G199" s="1"/>
      <c r="H199" s="1"/>
      <c r="I199" s="1"/>
      <c r="J199" s="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</row>
    <row r="200" spans="1:70" x14ac:dyDescent="0.2">
      <c r="A200" s="1"/>
      <c r="B200" s="3"/>
      <c r="C200" s="3"/>
      <c r="D200" s="3"/>
      <c r="E200" s="3"/>
      <c r="F200" s="1"/>
      <c r="G200" s="1"/>
      <c r="H200" s="1"/>
      <c r="I200" s="1"/>
      <c r="J200" s="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</row>
    <row r="201" spans="1:70" x14ac:dyDescent="0.2">
      <c r="A201" s="1"/>
      <c r="B201" s="3"/>
      <c r="C201" s="3"/>
      <c r="D201" s="3"/>
      <c r="E201" s="3"/>
      <c r="F201" s="1"/>
      <c r="G201" s="1"/>
      <c r="H201" s="1"/>
      <c r="I201" s="1"/>
      <c r="J201" s="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</row>
    <row r="202" spans="1:70" x14ac:dyDescent="0.2">
      <c r="A202" s="1"/>
      <c r="B202" s="3"/>
      <c r="C202" s="3"/>
      <c r="D202" s="3"/>
      <c r="E202" s="3"/>
      <c r="F202" s="1"/>
      <c r="G202" s="1"/>
      <c r="H202" s="1"/>
      <c r="I202" s="1"/>
      <c r="J202" s="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</row>
    <row r="203" spans="1:70" x14ac:dyDescent="0.2">
      <c r="A203" s="1"/>
      <c r="B203" s="3"/>
      <c r="C203" s="3"/>
      <c r="D203" s="3"/>
      <c r="E203" s="3"/>
      <c r="F203" s="1"/>
      <c r="G203" s="1"/>
      <c r="H203" s="1"/>
      <c r="I203" s="1"/>
      <c r="J203" s="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</row>
    <row r="204" spans="1:70" x14ac:dyDescent="0.2">
      <c r="A204" s="1"/>
      <c r="B204" s="3"/>
      <c r="C204" s="3"/>
      <c r="D204" s="3"/>
      <c r="E204" s="3"/>
      <c r="F204" s="1"/>
      <c r="G204" s="1"/>
      <c r="H204" s="1"/>
      <c r="I204" s="1"/>
      <c r="J204" s="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</row>
    <row r="205" spans="1:70" x14ac:dyDescent="0.2">
      <c r="A205" s="1"/>
      <c r="B205" s="3"/>
      <c r="C205" s="3"/>
      <c r="D205" s="3"/>
      <c r="E205" s="3"/>
      <c r="F205" s="1"/>
      <c r="G205" s="1"/>
      <c r="H205" s="1"/>
      <c r="I205" s="1"/>
      <c r="J205" s="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</row>
    <row r="206" spans="1:70" x14ac:dyDescent="0.2">
      <c r="A206" s="1"/>
      <c r="B206" s="3"/>
      <c r="C206" s="3"/>
      <c r="D206" s="3"/>
      <c r="E206" s="3"/>
      <c r="F206" s="1"/>
      <c r="G206" s="1"/>
      <c r="H206" s="1"/>
      <c r="I206" s="1"/>
      <c r="J206" s="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</row>
    <row r="207" spans="1:70" x14ac:dyDescent="0.2">
      <c r="A207" s="1"/>
      <c r="B207" s="3"/>
      <c r="C207" s="3"/>
      <c r="D207" s="3"/>
      <c r="E207" s="3"/>
      <c r="F207" s="1"/>
      <c r="G207" s="1"/>
      <c r="H207" s="1"/>
      <c r="I207" s="1"/>
      <c r="J207" s="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</row>
    <row r="208" spans="1:70" x14ac:dyDescent="0.2">
      <c r="A208" s="1"/>
      <c r="B208" s="3"/>
      <c r="C208" s="3"/>
      <c r="D208" s="3"/>
      <c r="E208" s="3"/>
      <c r="F208" s="1"/>
      <c r="G208" s="1"/>
      <c r="H208" s="1"/>
      <c r="I208" s="1"/>
      <c r="J208" s="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</row>
    <row r="209" spans="1:70" x14ac:dyDescent="0.2">
      <c r="A209" s="1"/>
      <c r="B209" s="3"/>
      <c r="C209" s="3"/>
      <c r="D209" s="3"/>
      <c r="E209" s="3"/>
      <c r="F209" s="1"/>
      <c r="G209" s="1"/>
      <c r="H209" s="1"/>
      <c r="I209" s="1"/>
      <c r="J209" s="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</row>
    <row r="210" spans="1:70" x14ac:dyDescent="0.2">
      <c r="A210" s="1"/>
      <c r="B210" s="3"/>
      <c r="C210" s="3"/>
      <c r="D210" s="3"/>
      <c r="E210" s="3"/>
      <c r="F210" s="1"/>
      <c r="G210" s="1"/>
      <c r="H210" s="1"/>
      <c r="I210" s="1"/>
      <c r="J210" s="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</row>
    <row r="211" spans="1:70" x14ac:dyDescent="0.2">
      <c r="A211" s="1"/>
      <c r="B211" s="3"/>
      <c r="C211" s="3"/>
      <c r="D211" s="3"/>
      <c r="E211" s="3"/>
      <c r="F211" s="1"/>
      <c r="G211" s="1"/>
      <c r="H211" s="1"/>
      <c r="I211" s="1"/>
      <c r="J211" s="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</row>
    <row r="212" spans="1:70" x14ac:dyDescent="0.2">
      <c r="A212" s="1"/>
      <c r="B212" s="3"/>
      <c r="C212" s="3"/>
      <c r="D212" s="3"/>
      <c r="E212" s="3"/>
      <c r="F212" s="1"/>
      <c r="G212" s="1"/>
      <c r="H212" s="1"/>
      <c r="I212" s="1"/>
      <c r="J212" s="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</row>
    <row r="213" spans="1:70" x14ac:dyDescent="0.2">
      <c r="A213" s="1"/>
      <c r="B213" s="3"/>
      <c r="C213" s="3"/>
      <c r="D213" s="3"/>
      <c r="E213" s="3"/>
      <c r="F213" s="1"/>
      <c r="G213" s="1"/>
      <c r="H213" s="1"/>
      <c r="I213" s="1"/>
      <c r="J213" s="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</row>
    <row r="214" spans="1:70" x14ac:dyDescent="0.2">
      <c r="A214" s="1"/>
      <c r="B214" s="3"/>
      <c r="C214" s="3"/>
      <c r="D214" s="3"/>
      <c r="E214" s="3"/>
      <c r="F214" s="1"/>
      <c r="G214" s="1"/>
      <c r="H214" s="1"/>
      <c r="I214" s="1"/>
      <c r="J214" s="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</row>
    <row r="215" spans="1:70" x14ac:dyDescent="0.2">
      <c r="A215" s="1"/>
      <c r="B215" s="3"/>
      <c r="C215" s="3"/>
      <c r="D215" s="3"/>
      <c r="E215" s="3"/>
      <c r="F215" s="1"/>
      <c r="G215" s="1"/>
      <c r="H215" s="1"/>
      <c r="I215" s="1"/>
      <c r="J215" s="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</row>
    <row r="216" spans="1:70" x14ac:dyDescent="0.2">
      <c r="A216" s="1"/>
      <c r="B216" s="3"/>
      <c r="C216" s="3"/>
      <c r="D216" s="3"/>
      <c r="E216" s="3"/>
      <c r="F216" s="1"/>
      <c r="G216" s="1"/>
      <c r="H216" s="1"/>
      <c r="I216" s="1"/>
      <c r="J216" s="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</row>
    <row r="217" spans="1:70" x14ac:dyDescent="0.2">
      <c r="A217" s="1"/>
      <c r="B217" s="3"/>
      <c r="C217" s="3"/>
      <c r="D217" s="3"/>
      <c r="E217" s="3"/>
      <c r="F217" s="1"/>
      <c r="G217" s="1"/>
      <c r="H217" s="1"/>
      <c r="I217" s="1"/>
      <c r="J217" s="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</row>
    <row r="218" spans="1:70" x14ac:dyDescent="0.2">
      <c r="A218" s="1"/>
      <c r="B218" s="3"/>
      <c r="C218" s="3"/>
      <c r="D218" s="3"/>
      <c r="E218" s="3"/>
      <c r="F218" s="1"/>
      <c r="G218" s="1"/>
      <c r="H218" s="1"/>
      <c r="I218" s="1"/>
      <c r="J218" s="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</row>
    <row r="219" spans="1:70" x14ac:dyDescent="0.2">
      <c r="A219" s="1"/>
      <c r="B219" s="3"/>
      <c r="C219" s="3"/>
      <c r="D219" s="3"/>
      <c r="E219" s="3"/>
      <c r="F219" s="1"/>
      <c r="G219" s="1"/>
      <c r="H219" s="1"/>
      <c r="I219" s="1"/>
      <c r="J219" s="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</row>
    <row r="220" spans="1:70" x14ac:dyDescent="0.2">
      <c r="A220" s="1"/>
      <c r="B220" s="3"/>
      <c r="C220" s="3"/>
      <c r="D220" s="3"/>
      <c r="E220" s="3"/>
      <c r="F220" s="1"/>
      <c r="G220" s="1"/>
      <c r="H220" s="1"/>
      <c r="I220" s="1"/>
      <c r="J220" s="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</row>
    <row r="221" spans="1:70" x14ac:dyDescent="0.2">
      <c r="A221" s="1"/>
      <c r="B221" s="3"/>
      <c r="C221" s="3"/>
      <c r="D221" s="3"/>
      <c r="E221" s="3"/>
      <c r="F221" s="1"/>
      <c r="G221" s="1"/>
      <c r="H221" s="1"/>
      <c r="I221" s="1"/>
      <c r="J221" s="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</row>
    <row r="222" spans="1:70" x14ac:dyDescent="0.2">
      <c r="A222" s="1"/>
      <c r="B222" s="3"/>
      <c r="C222" s="3"/>
      <c r="D222" s="3"/>
      <c r="E222" s="3"/>
      <c r="F222" s="1"/>
      <c r="G222" s="1"/>
      <c r="H222" s="1"/>
      <c r="I222" s="1"/>
      <c r="J222" s="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</row>
    <row r="223" spans="1:70" x14ac:dyDescent="0.2">
      <c r="A223" s="1"/>
      <c r="B223" s="3"/>
      <c r="C223" s="3"/>
      <c r="D223" s="3"/>
      <c r="E223" s="3"/>
      <c r="F223" s="1"/>
      <c r="G223" s="1"/>
      <c r="H223" s="1"/>
      <c r="I223" s="1"/>
      <c r="J223" s="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</row>
    <row r="224" spans="1:70" x14ac:dyDescent="0.2">
      <c r="A224" s="1"/>
      <c r="B224" s="3"/>
      <c r="C224" s="3"/>
      <c r="D224" s="3"/>
      <c r="E224" s="3"/>
      <c r="F224" s="1"/>
      <c r="G224" s="1"/>
      <c r="H224" s="1"/>
      <c r="I224" s="1"/>
      <c r="J224" s="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</row>
    <row r="225" spans="1:70" x14ac:dyDescent="0.2">
      <c r="A225" s="1"/>
      <c r="B225" s="3"/>
      <c r="C225" s="3"/>
      <c r="D225" s="3"/>
      <c r="E225" s="3"/>
      <c r="F225" s="1"/>
      <c r="G225" s="1"/>
      <c r="H225" s="1"/>
      <c r="I225" s="1"/>
      <c r="J225" s="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</row>
    <row r="226" spans="1:70" x14ac:dyDescent="0.2">
      <c r="A226" s="1"/>
      <c r="B226" s="3"/>
      <c r="C226" s="3"/>
      <c r="D226" s="3"/>
      <c r="E226" s="3"/>
      <c r="F226" s="1"/>
      <c r="G226" s="1"/>
      <c r="H226" s="1"/>
      <c r="I226" s="1"/>
      <c r="J226" s="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</row>
    <row r="227" spans="1:70" x14ac:dyDescent="0.2">
      <c r="A227" s="1"/>
      <c r="B227" s="3"/>
      <c r="C227" s="3"/>
      <c r="D227" s="3"/>
      <c r="E227" s="3"/>
      <c r="F227" s="1"/>
      <c r="G227" s="1"/>
      <c r="H227" s="1"/>
      <c r="I227" s="1"/>
      <c r="J227" s="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</row>
    <row r="228" spans="1:70" x14ac:dyDescent="0.2">
      <c r="A228" s="1"/>
      <c r="B228" s="3"/>
      <c r="C228" s="3"/>
      <c r="D228" s="3"/>
      <c r="E228" s="3"/>
      <c r="F228" s="1"/>
      <c r="G228" s="1"/>
      <c r="H228" s="1"/>
      <c r="I228" s="1"/>
      <c r="J228" s="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</row>
    <row r="229" spans="1:70" x14ac:dyDescent="0.2">
      <c r="A229" s="1"/>
      <c r="B229" s="3"/>
      <c r="C229" s="3"/>
      <c r="D229" s="3"/>
      <c r="E229" s="3"/>
      <c r="F229" s="1"/>
      <c r="G229" s="1"/>
      <c r="H229" s="1"/>
      <c r="I229" s="1"/>
      <c r="J229" s="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</row>
    <row r="230" spans="1:70" x14ac:dyDescent="0.2">
      <c r="A230" s="1"/>
      <c r="B230" s="3"/>
      <c r="C230" s="3"/>
      <c r="D230" s="3"/>
      <c r="E230" s="3"/>
      <c r="F230" s="1"/>
      <c r="G230" s="1"/>
      <c r="H230" s="1"/>
      <c r="I230" s="1"/>
      <c r="J230" s="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</row>
    <row r="231" spans="1:70" x14ac:dyDescent="0.2">
      <c r="A231" s="1"/>
      <c r="B231" s="3"/>
      <c r="C231" s="3"/>
      <c r="D231" s="3"/>
      <c r="E231" s="3"/>
      <c r="F231" s="1"/>
      <c r="G231" s="1"/>
      <c r="H231" s="1"/>
      <c r="I231" s="1"/>
      <c r="J231" s="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</row>
    <row r="232" spans="1:70" x14ac:dyDescent="0.2">
      <c r="A232" s="1"/>
      <c r="B232" s="3"/>
      <c r="C232" s="3"/>
      <c r="D232" s="3"/>
      <c r="E232" s="3"/>
      <c r="F232" s="1"/>
      <c r="G232" s="1"/>
      <c r="H232" s="1"/>
      <c r="I232" s="1"/>
      <c r="J232" s="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</row>
    <row r="233" spans="1:70" x14ac:dyDescent="0.2">
      <c r="A233" s="1"/>
      <c r="B233" s="3"/>
      <c r="C233" s="3"/>
      <c r="D233" s="3"/>
      <c r="E233" s="3"/>
      <c r="F233" s="1"/>
      <c r="G233" s="1"/>
      <c r="H233" s="1"/>
      <c r="I233" s="1"/>
      <c r="J233" s="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</row>
    <row r="234" spans="1:70" x14ac:dyDescent="0.2">
      <c r="A234" s="1"/>
      <c r="B234" s="3"/>
      <c r="C234" s="3"/>
      <c r="D234" s="3"/>
      <c r="E234" s="3"/>
      <c r="F234" s="1"/>
      <c r="G234" s="1"/>
      <c r="H234" s="1"/>
      <c r="I234" s="1"/>
      <c r="J234" s="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</row>
    <row r="235" spans="1:70" x14ac:dyDescent="0.2">
      <c r="A235" s="1"/>
      <c r="B235" s="3"/>
      <c r="C235" s="3"/>
      <c r="D235" s="3"/>
      <c r="E235" s="3"/>
      <c r="F235" s="1"/>
      <c r="G235" s="1"/>
      <c r="H235" s="1"/>
      <c r="I235" s="1"/>
      <c r="J235" s="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</row>
    <row r="236" spans="1:70" x14ac:dyDescent="0.2">
      <c r="A236" s="1"/>
      <c r="B236" s="3"/>
      <c r="C236" s="3"/>
      <c r="D236" s="3"/>
      <c r="E236" s="3"/>
      <c r="F236" s="1"/>
      <c r="G236" s="1"/>
      <c r="H236" s="1"/>
      <c r="I236" s="1"/>
      <c r="J236" s="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</row>
    <row r="237" spans="1:70" x14ac:dyDescent="0.2">
      <c r="A237" s="1"/>
      <c r="B237" s="3"/>
      <c r="C237" s="3"/>
      <c r="D237" s="3"/>
      <c r="E237" s="3"/>
      <c r="F237" s="1"/>
      <c r="G237" s="1"/>
      <c r="H237" s="1"/>
      <c r="I237" s="1"/>
      <c r="J237" s="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</row>
    <row r="238" spans="1:70" x14ac:dyDescent="0.2">
      <c r="A238" s="1"/>
      <c r="B238" s="3"/>
      <c r="C238" s="3"/>
      <c r="D238" s="3"/>
      <c r="E238" s="3"/>
      <c r="F238" s="1"/>
      <c r="G238" s="1"/>
      <c r="H238" s="1"/>
      <c r="I238" s="1"/>
      <c r="J238" s="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</row>
    <row r="239" spans="1:70" x14ac:dyDescent="0.2">
      <c r="A239" s="1"/>
      <c r="B239" s="3"/>
      <c r="C239" s="3"/>
      <c r="D239" s="3"/>
      <c r="E239" s="3"/>
      <c r="F239" s="1"/>
      <c r="G239" s="1"/>
      <c r="H239" s="1"/>
      <c r="I239" s="1"/>
      <c r="J239" s="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</row>
    <row r="240" spans="1:70" x14ac:dyDescent="0.2">
      <c r="A240" s="1"/>
      <c r="B240" s="3"/>
      <c r="C240" s="3"/>
      <c r="D240" s="3"/>
      <c r="E240" s="3"/>
      <c r="F240" s="1"/>
      <c r="G240" s="1"/>
      <c r="H240" s="1"/>
      <c r="I240" s="1"/>
      <c r="J240" s="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</row>
    <row r="241" spans="1:70" x14ac:dyDescent="0.2">
      <c r="A241" s="1"/>
      <c r="B241" s="3"/>
      <c r="C241" s="3"/>
      <c r="D241" s="3"/>
      <c r="E241" s="3"/>
      <c r="F241" s="1"/>
      <c r="G241" s="1"/>
      <c r="H241" s="1"/>
      <c r="I241" s="1"/>
      <c r="J241" s="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</row>
    <row r="242" spans="1:70" x14ac:dyDescent="0.2">
      <c r="A242" s="1"/>
      <c r="B242" s="3"/>
      <c r="C242" s="3"/>
      <c r="D242" s="3"/>
      <c r="E242" s="3"/>
      <c r="F242" s="1"/>
      <c r="G242" s="1"/>
      <c r="H242" s="1"/>
      <c r="I242" s="1"/>
      <c r="J242" s="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</row>
    <row r="243" spans="1:70" x14ac:dyDescent="0.2">
      <c r="A243" s="1"/>
      <c r="B243" s="3"/>
      <c r="C243" s="3"/>
      <c r="D243" s="3"/>
      <c r="E243" s="3"/>
      <c r="F243" s="1"/>
      <c r="G243" s="1"/>
      <c r="H243" s="1"/>
      <c r="I243" s="1"/>
      <c r="J243" s="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</row>
    <row r="244" spans="1:70" x14ac:dyDescent="0.2">
      <c r="A244" s="1"/>
      <c r="B244" s="3"/>
      <c r="C244" s="3"/>
      <c r="D244" s="3"/>
      <c r="E244" s="3"/>
      <c r="F244" s="1"/>
      <c r="G244" s="1"/>
      <c r="H244" s="1"/>
      <c r="I244" s="1"/>
      <c r="J244" s="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</row>
    <row r="245" spans="1:70" x14ac:dyDescent="0.2">
      <c r="A245" s="1"/>
      <c r="B245" s="3"/>
      <c r="C245" s="3"/>
      <c r="D245" s="3"/>
      <c r="E245" s="3"/>
      <c r="F245" s="1"/>
      <c r="G245" s="1"/>
      <c r="H245" s="1"/>
      <c r="I245" s="1"/>
      <c r="J245" s="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</row>
    <row r="246" spans="1:70" x14ac:dyDescent="0.2">
      <c r="A246" s="1"/>
      <c r="B246" s="3"/>
      <c r="C246" s="3"/>
      <c r="D246" s="3"/>
      <c r="E246" s="3"/>
      <c r="F246" s="1"/>
      <c r="G246" s="1"/>
      <c r="H246" s="1"/>
      <c r="I246" s="1"/>
      <c r="J246" s="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</row>
    <row r="247" spans="1:70" x14ac:dyDescent="0.2">
      <c r="A247" s="1"/>
      <c r="B247" s="3"/>
      <c r="C247" s="3"/>
      <c r="D247" s="3"/>
      <c r="E247" s="3"/>
      <c r="F247" s="1"/>
      <c r="G247" s="1"/>
      <c r="H247" s="1"/>
      <c r="I247" s="1"/>
      <c r="J247" s="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</row>
    <row r="248" spans="1:70" x14ac:dyDescent="0.2">
      <c r="A248" s="1"/>
      <c r="B248" s="3"/>
      <c r="C248" s="3"/>
      <c r="D248" s="3"/>
      <c r="E248" s="3"/>
      <c r="F248" s="1"/>
      <c r="G248" s="1"/>
      <c r="H248" s="1"/>
      <c r="I248" s="1"/>
      <c r="J248" s="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</row>
    <row r="249" spans="1:70" x14ac:dyDescent="0.2">
      <c r="A249" s="1"/>
      <c r="B249" s="3"/>
      <c r="C249" s="3"/>
      <c r="D249" s="3"/>
      <c r="E249" s="3"/>
      <c r="F249" s="1"/>
      <c r="G249" s="1"/>
      <c r="H249" s="1"/>
      <c r="I249" s="1"/>
      <c r="J249" s="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</row>
    <row r="250" spans="1:70" x14ac:dyDescent="0.2">
      <c r="A250" s="1"/>
      <c r="B250" s="3"/>
      <c r="C250" s="3"/>
      <c r="D250" s="3"/>
      <c r="E250" s="3"/>
      <c r="F250" s="1"/>
      <c r="G250" s="1"/>
      <c r="H250" s="1"/>
      <c r="I250" s="1"/>
      <c r="J250" s="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</row>
    <row r="251" spans="1:70" x14ac:dyDescent="0.2">
      <c r="A251" s="1"/>
      <c r="B251" s="3"/>
      <c r="C251" s="3"/>
      <c r="D251" s="3"/>
      <c r="E251" s="3"/>
      <c r="F251" s="1"/>
      <c r="G251" s="1"/>
      <c r="H251" s="1"/>
      <c r="I251" s="1"/>
      <c r="J251" s="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</row>
    <row r="252" spans="1:70" x14ac:dyDescent="0.2">
      <c r="A252" s="1"/>
      <c r="B252" s="3"/>
      <c r="C252" s="3"/>
      <c r="D252" s="3"/>
      <c r="E252" s="3"/>
      <c r="F252" s="1"/>
      <c r="G252" s="1"/>
      <c r="H252" s="1"/>
      <c r="I252" s="1"/>
      <c r="J252" s="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</row>
    <row r="253" spans="1:70" x14ac:dyDescent="0.2">
      <c r="A253" s="1"/>
      <c r="B253" s="3"/>
      <c r="C253" s="3"/>
      <c r="D253" s="3"/>
      <c r="E253" s="3"/>
      <c r="F253" s="1"/>
      <c r="G253" s="1"/>
      <c r="H253" s="1"/>
      <c r="I253" s="1"/>
      <c r="J253" s="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</row>
    <row r="254" spans="1:70" x14ac:dyDescent="0.2">
      <c r="A254" s="1"/>
      <c r="B254" s="3"/>
      <c r="C254" s="3"/>
      <c r="D254" s="3"/>
      <c r="E254" s="3"/>
      <c r="F254" s="1"/>
      <c r="G254" s="1"/>
      <c r="H254" s="1"/>
      <c r="I254" s="1"/>
      <c r="J254" s="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</row>
    <row r="255" spans="1:70" x14ac:dyDescent="0.2">
      <c r="A255" s="1"/>
      <c r="B255" s="3"/>
      <c r="C255" s="3"/>
      <c r="D255" s="3"/>
      <c r="E255" s="3"/>
      <c r="F255" s="1"/>
      <c r="G255" s="1"/>
      <c r="H255" s="1"/>
      <c r="I255" s="1"/>
      <c r="J255" s="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</row>
    <row r="256" spans="1:70" x14ac:dyDescent="0.2">
      <c r="A256" s="1"/>
      <c r="B256" s="3"/>
      <c r="C256" s="3"/>
      <c r="D256" s="3"/>
      <c r="E256" s="3"/>
      <c r="F256" s="1"/>
      <c r="G256" s="1"/>
      <c r="H256" s="1"/>
      <c r="I256" s="1"/>
      <c r="J256" s="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</row>
    <row r="257" spans="1:70" x14ac:dyDescent="0.2">
      <c r="A257" s="1"/>
      <c r="B257" s="3"/>
      <c r="C257" s="3"/>
      <c r="D257" s="3"/>
      <c r="E257" s="3"/>
      <c r="F257" s="1"/>
      <c r="G257" s="1"/>
      <c r="H257" s="1"/>
      <c r="I257" s="1"/>
      <c r="J257" s="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</row>
    <row r="258" spans="1:70" x14ac:dyDescent="0.2">
      <c r="A258" s="1"/>
      <c r="B258" s="3"/>
      <c r="C258" s="3"/>
      <c r="D258" s="3"/>
      <c r="E258" s="3"/>
      <c r="F258" s="1"/>
      <c r="G258" s="1"/>
      <c r="H258" s="1"/>
      <c r="I258" s="1"/>
      <c r="J258" s="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</row>
    <row r="259" spans="1:70" x14ac:dyDescent="0.2">
      <c r="A259" s="1"/>
      <c r="B259" s="3"/>
      <c r="C259" s="3"/>
      <c r="D259" s="3"/>
      <c r="E259" s="3"/>
      <c r="F259" s="1"/>
      <c r="G259" s="1"/>
      <c r="H259" s="1"/>
      <c r="I259" s="1"/>
      <c r="J259" s="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</row>
    <row r="260" spans="1:70" x14ac:dyDescent="0.2">
      <c r="A260" s="1"/>
      <c r="B260" s="3"/>
      <c r="C260" s="3"/>
      <c r="D260" s="3"/>
      <c r="E260" s="3"/>
      <c r="F260" s="1"/>
      <c r="G260" s="1"/>
      <c r="H260" s="1"/>
      <c r="I260" s="1"/>
      <c r="J260" s="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</row>
    <row r="261" spans="1:70" x14ac:dyDescent="0.2">
      <c r="A261" s="1"/>
      <c r="B261" s="3"/>
      <c r="C261" s="3"/>
      <c r="D261" s="3"/>
      <c r="E261" s="3"/>
      <c r="F261" s="1"/>
      <c r="G261" s="1"/>
      <c r="H261" s="1"/>
      <c r="I261" s="1"/>
      <c r="J261" s="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</row>
    <row r="262" spans="1:70" x14ac:dyDescent="0.2">
      <c r="A262" s="1"/>
      <c r="B262" s="3"/>
      <c r="C262" s="3"/>
      <c r="D262" s="3"/>
      <c r="E262" s="3"/>
      <c r="F262" s="1"/>
      <c r="G262" s="1"/>
      <c r="H262" s="1"/>
      <c r="I262" s="1"/>
      <c r="J262" s="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</row>
    <row r="263" spans="1:70" x14ac:dyDescent="0.2">
      <c r="A263" s="1"/>
      <c r="B263" s="3"/>
      <c r="C263" s="3"/>
      <c r="D263" s="3"/>
      <c r="E263" s="3"/>
      <c r="F263" s="1"/>
      <c r="G263" s="1"/>
      <c r="H263" s="1"/>
      <c r="I263" s="1"/>
      <c r="J263" s="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</row>
    <row r="264" spans="1:70" x14ac:dyDescent="0.2">
      <c r="A264" s="1"/>
      <c r="B264" s="3"/>
      <c r="C264" s="3"/>
      <c r="D264" s="3"/>
      <c r="E264" s="3"/>
      <c r="F264" s="1"/>
      <c r="G264" s="1"/>
      <c r="H264" s="1"/>
      <c r="I264" s="1"/>
      <c r="J264" s="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</row>
    <row r="265" spans="1:70" x14ac:dyDescent="0.2">
      <c r="A265" s="1"/>
      <c r="B265" s="3"/>
      <c r="C265" s="3"/>
      <c r="D265" s="3"/>
      <c r="E265" s="3"/>
      <c r="F265" s="1"/>
      <c r="G265" s="1"/>
      <c r="H265" s="1"/>
      <c r="I265" s="1"/>
      <c r="J265" s="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</row>
    <row r="266" spans="1:70" x14ac:dyDescent="0.2">
      <c r="A266" s="1"/>
      <c r="B266" s="3"/>
      <c r="C266" s="3"/>
      <c r="D266" s="3"/>
      <c r="E266" s="3"/>
      <c r="F266" s="1"/>
      <c r="G266" s="1"/>
      <c r="H266" s="1"/>
      <c r="I266" s="1"/>
      <c r="J266" s="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</row>
    <row r="267" spans="1:70" x14ac:dyDescent="0.2">
      <c r="A267" s="1"/>
      <c r="B267" s="3"/>
      <c r="C267" s="3"/>
      <c r="D267" s="3"/>
      <c r="E267" s="3"/>
      <c r="F267" s="1"/>
      <c r="G267" s="1"/>
      <c r="H267" s="1"/>
      <c r="I267" s="1"/>
      <c r="J267" s="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</row>
    <row r="268" spans="1:70" x14ac:dyDescent="0.2">
      <c r="A268" s="1"/>
      <c r="B268" s="3"/>
      <c r="C268" s="3"/>
      <c r="D268" s="3"/>
      <c r="E268" s="3"/>
      <c r="F268" s="1"/>
      <c r="G268" s="1"/>
      <c r="H268" s="1"/>
      <c r="I268" s="1"/>
      <c r="J268" s="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</row>
    <row r="269" spans="1:70" x14ac:dyDescent="0.2">
      <c r="A269" s="1"/>
      <c r="B269" s="3"/>
      <c r="C269" s="3"/>
      <c r="D269" s="3"/>
      <c r="E269" s="3"/>
      <c r="F269" s="1"/>
      <c r="G269" s="1"/>
      <c r="H269" s="1"/>
      <c r="I269" s="1"/>
      <c r="J269" s="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</row>
    <row r="270" spans="1:70" x14ac:dyDescent="0.2">
      <c r="A270" s="1"/>
      <c r="B270" s="3"/>
      <c r="C270" s="3"/>
      <c r="D270" s="3"/>
      <c r="E270" s="3"/>
      <c r="F270" s="1"/>
      <c r="G270" s="1"/>
      <c r="H270" s="1"/>
      <c r="I270" s="1"/>
      <c r="J270" s="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</row>
    <row r="271" spans="1:70" x14ac:dyDescent="0.2">
      <c r="A271" s="1"/>
      <c r="B271" s="3"/>
      <c r="C271" s="3"/>
      <c r="D271" s="3"/>
      <c r="E271" s="3"/>
      <c r="F271" s="1"/>
      <c r="G271" s="1"/>
      <c r="H271" s="1"/>
      <c r="I271" s="1"/>
      <c r="J271" s="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</row>
    <row r="272" spans="1:70" x14ac:dyDescent="0.2">
      <c r="A272" s="1"/>
      <c r="B272" s="3"/>
      <c r="C272" s="3"/>
      <c r="D272" s="3"/>
      <c r="E272" s="3"/>
      <c r="F272" s="1"/>
      <c r="G272" s="1"/>
      <c r="H272" s="1"/>
      <c r="I272" s="1"/>
      <c r="J272" s="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</row>
    <row r="273" spans="1:70" x14ac:dyDescent="0.2">
      <c r="A273" s="1"/>
      <c r="B273" s="3"/>
      <c r="C273" s="3"/>
      <c r="D273" s="3"/>
      <c r="E273" s="3"/>
      <c r="F273" s="1"/>
      <c r="G273" s="1"/>
      <c r="H273" s="1"/>
      <c r="I273" s="1"/>
      <c r="J273" s="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</row>
    <row r="274" spans="1:70" x14ac:dyDescent="0.2">
      <c r="A274" s="1"/>
      <c r="B274" s="3"/>
      <c r="C274" s="3"/>
      <c r="D274" s="3"/>
      <c r="E274" s="3"/>
      <c r="F274" s="1"/>
      <c r="G274" s="1"/>
      <c r="H274" s="1"/>
      <c r="I274" s="1"/>
      <c r="J274" s="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</row>
    <row r="275" spans="1:70" x14ac:dyDescent="0.2">
      <c r="A275" s="1"/>
      <c r="B275" s="3"/>
      <c r="C275" s="3"/>
      <c r="D275" s="3"/>
      <c r="E275" s="3"/>
      <c r="F275" s="1"/>
      <c r="G275" s="1"/>
      <c r="H275" s="1"/>
      <c r="I275" s="1"/>
      <c r="J275" s="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</row>
    <row r="276" spans="1:70" x14ac:dyDescent="0.2">
      <c r="A276" s="1"/>
      <c r="B276" s="3"/>
      <c r="C276" s="3"/>
      <c r="D276" s="3"/>
      <c r="E276" s="3"/>
      <c r="F276" s="1"/>
      <c r="G276" s="1"/>
      <c r="H276" s="1"/>
      <c r="I276" s="1"/>
      <c r="J276" s="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</row>
    <row r="277" spans="1:70" x14ac:dyDescent="0.2">
      <c r="A277" s="1"/>
      <c r="B277" s="3"/>
      <c r="C277" s="3"/>
      <c r="D277" s="3"/>
      <c r="E277" s="3"/>
      <c r="F277" s="1"/>
      <c r="G277" s="1"/>
      <c r="H277" s="1"/>
      <c r="I277" s="1"/>
      <c r="J277" s="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</row>
    <row r="278" spans="1:70" x14ac:dyDescent="0.2">
      <c r="A278" s="1"/>
      <c r="B278" s="3"/>
      <c r="C278" s="3"/>
      <c r="D278" s="3"/>
      <c r="E278" s="3"/>
      <c r="F278" s="1"/>
      <c r="G278" s="1"/>
      <c r="H278" s="1"/>
      <c r="I278" s="1"/>
      <c r="J278" s="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</row>
    <row r="279" spans="1:70" x14ac:dyDescent="0.2">
      <c r="A279" s="1"/>
      <c r="B279" s="3"/>
      <c r="C279" s="3"/>
      <c r="D279" s="3"/>
      <c r="E279" s="3"/>
      <c r="F279" s="1"/>
      <c r="G279" s="1"/>
      <c r="H279" s="1"/>
      <c r="I279" s="1"/>
      <c r="J279" s="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</row>
    <row r="280" spans="1:70" x14ac:dyDescent="0.2">
      <c r="A280" s="1"/>
      <c r="B280" s="3"/>
      <c r="C280" s="3"/>
      <c r="D280" s="3"/>
      <c r="E280" s="3"/>
      <c r="F280" s="1"/>
      <c r="G280" s="1"/>
      <c r="H280" s="1"/>
      <c r="I280" s="1"/>
      <c r="J280" s="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</row>
    <row r="281" spans="1:70" x14ac:dyDescent="0.2">
      <c r="A281" s="1"/>
      <c r="B281" s="3"/>
      <c r="C281" s="3"/>
      <c r="D281" s="3"/>
      <c r="E281" s="3"/>
      <c r="F281" s="1"/>
      <c r="G281" s="1"/>
      <c r="H281" s="1"/>
      <c r="I281" s="1"/>
      <c r="J281" s="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</row>
    <row r="282" spans="1:70" x14ac:dyDescent="0.2">
      <c r="A282" s="1"/>
      <c r="B282" s="3"/>
      <c r="C282" s="3"/>
      <c r="D282" s="3"/>
      <c r="E282" s="3"/>
      <c r="F282" s="1"/>
      <c r="G282" s="1"/>
      <c r="H282" s="1"/>
      <c r="I282" s="1"/>
      <c r="J282" s="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</row>
    <row r="283" spans="1:70" x14ac:dyDescent="0.2">
      <c r="A283" s="1"/>
      <c r="B283" s="3"/>
      <c r="C283" s="3"/>
      <c r="D283" s="3"/>
      <c r="E283" s="3"/>
      <c r="F283" s="1"/>
      <c r="G283" s="1"/>
      <c r="H283" s="1"/>
      <c r="I283" s="1"/>
      <c r="J283" s="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</row>
    <row r="284" spans="1:70" x14ac:dyDescent="0.2">
      <c r="A284" s="1"/>
      <c r="B284" s="3"/>
      <c r="C284" s="3"/>
      <c r="D284" s="3"/>
      <c r="E284" s="3"/>
      <c r="F284" s="1"/>
      <c r="G284" s="1"/>
      <c r="H284" s="1"/>
      <c r="I284" s="1"/>
      <c r="J284" s="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</row>
    <row r="285" spans="1:70" x14ac:dyDescent="0.2">
      <c r="A285" s="1"/>
      <c r="B285" s="3"/>
      <c r="C285" s="3"/>
      <c r="D285" s="3"/>
      <c r="E285" s="3"/>
      <c r="F285" s="1"/>
      <c r="G285" s="1"/>
      <c r="H285" s="1"/>
      <c r="I285" s="1"/>
      <c r="J285" s="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</row>
    <row r="286" spans="1:70" x14ac:dyDescent="0.2">
      <c r="A286" s="1"/>
      <c r="B286" s="3"/>
      <c r="C286" s="3"/>
      <c r="D286" s="3"/>
      <c r="E286" s="3"/>
      <c r="F286" s="1"/>
      <c r="G286" s="1"/>
      <c r="H286" s="1"/>
      <c r="I286" s="1"/>
      <c r="J286" s="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</row>
    <row r="287" spans="1:70" x14ac:dyDescent="0.2">
      <c r="A287" s="1"/>
      <c r="B287" s="3"/>
      <c r="C287" s="3"/>
      <c r="D287" s="3"/>
      <c r="E287" s="3"/>
      <c r="F287" s="1"/>
      <c r="G287" s="1"/>
      <c r="H287" s="1"/>
      <c r="I287" s="1"/>
      <c r="J287" s="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</row>
    <row r="288" spans="1:70" x14ac:dyDescent="0.2">
      <c r="A288" s="1"/>
      <c r="B288" s="3"/>
      <c r="C288" s="3"/>
      <c r="D288" s="3"/>
      <c r="E288" s="3"/>
      <c r="F288" s="1"/>
      <c r="G288" s="1"/>
      <c r="H288" s="1"/>
      <c r="I288" s="1"/>
      <c r="J288" s="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</row>
    <row r="289" spans="1:70" x14ac:dyDescent="0.2">
      <c r="A289" s="1"/>
      <c r="B289" s="3"/>
      <c r="C289" s="3"/>
      <c r="D289" s="3"/>
      <c r="E289" s="3"/>
      <c r="F289" s="1"/>
      <c r="G289" s="1"/>
      <c r="H289" s="1"/>
      <c r="I289" s="1"/>
      <c r="J289" s="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</row>
    <row r="290" spans="1:70" x14ac:dyDescent="0.2">
      <c r="A290" s="1"/>
      <c r="B290" s="3"/>
      <c r="C290" s="3"/>
      <c r="D290" s="3"/>
      <c r="E290" s="3"/>
      <c r="F290" s="1"/>
      <c r="G290" s="1"/>
      <c r="H290" s="1"/>
      <c r="I290" s="1"/>
      <c r="J290" s="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</row>
    <row r="291" spans="1:70" x14ac:dyDescent="0.2">
      <c r="A291" s="1"/>
      <c r="B291" s="3"/>
      <c r="C291" s="3"/>
      <c r="D291" s="3"/>
      <c r="E291" s="3"/>
      <c r="F291" s="1"/>
      <c r="G291" s="1"/>
      <c r="H291" s="1"/>
      <c r="I291" s="1"/>
      <c r="J291" s="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</row>
    <row r="292" spans="1:70" x14ac:dyDescent="0.2">
      <c r="A292" s="1"/>
      <c r="B292" s="3"/>
      <c r="C292" s="3"/>
      <c r="D292" s="3"/>
      <c r="E292" s="3"/>
      <c r="F292" s="1"/>
      <c r="G292" s="1"/>
      <c r="H292" s="1"/>
      <c r="I292" s="1"/>
      <c r="J292" s="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</row>
    <row r="293" spans="1:70" x14ac:dyDescent="0.2">
      <c r="A293" s="1"/>
      <c r="B293" s="3"/>
      <c r="C293" s="3"/>
      <c r="D293" s="3"/>
      <c r="E293" s="3"/>
      <c r="F293" s="1"/>
      <c r="G293" s="1"/>
      <c r="H293" s="1"/>
      <c r="I293" s="1"/>
      <c r="J293" s="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</row>
    <row r="294" spans="1:70" x14ac:dyDescent="0.2">
      <c r="A294" s="1"/>
      <c r="B294" s="3"/>
      <c r="C294" s="3"/>
      <c r="D294" s="3"/>
      <c r="E294" s="3"/>
      <c r="F294" s="1"/>
      <c r="G294" s="1"/>
      <c r="H294" s="1"/>
      <c r="I294" s="1"/>
      <c r="J294" s="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</row>
    <row r="295" spans="1:70" x14ac:dyDescent="0.2">
      <c r="A295" s="1"/>
      <c r="B295" s="3"/>
      <c r="C295" s="3"/>
      <c r="D295" s="3"/>
      <c r="E295" s="3"/>
      <c r="F295" s="1"/>
      <c r="G295" s="1"/>
      <c r="H295" s="1"/>
      <c r="I295" s="1"/>
      <c r="J295" s="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</row>
    <row r="296" spans="1:70" x14ac:dyDescent="0.2">
      <c r="A296" s="1"/>
      <c r="B296" s="3"/>
      <c r="C296" s="3"/>
      <c r="D296" s="3"/>
      <c r="E296" s="3"/>
      <c r="F296" s="1"/>
      <c r="G296" s="1"/>
      <c r="H296" s="1"/>
      <c r="I296" s="1"/>
      <c r="J296" s="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</row>
    <row r="297" spans="1:70" x14ac:dyDescent="0.2">
      <c r="A297" s="1"/>
      <c r="B297" s="3"/>
      <c r="C297" s="3"/>
      <c r="D297" s="3"/>
      <c r="E297" s="3"/>
      <c r="F297" s="1"/>
      <c r="G297" s="1"/>
      <c r="H297" s="1"/>
      <c r="I297" s="1"/>
      <c r="J297" s="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</row>
    <row r="298" spans="1:70" x14ac:dyDescent="0.2">
      <c r="A298" s="1"/>
      <c r="B298" s="3"/>
      <c r="C298" s="3"/>
      <c r="D298" s="3"/>
      <c r="E298" s="3"/>
      <c r="F298" s="1"/>
      <c r="G298" s="1"/>
      <c r="H298" s="1"/>
      <c r="I298" s="1"/>
      <c r="J298" s="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</row>
    <row r="299" spans="1:70" x14ac:dyDescent="0.2">
      <c r="A299" s="1"/>
      <c r="B299" s="3"/>
      <c r="C299" s="3"/>
      <c r="D299" s="3"/>
      <c r="E299" s="3"/>
      <c r="F299" s="1"/>
      <c r="G299" s="1"/>
      <c r="H299" s="1"/>
      <c r="I299" s="1"/>
      <c r="J299" s="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</row>
    <row r="300" spans="1:70" x14ac:dyDescent="0.2">
      <c r="A300" s="1"/>
      <c r="B300" s="3"/>
      <c r="C300" s="3"/>
      <c r="D300" s="3"/>
      <c r="E300" s="3"/>
      <c r="F300" s="1"/>
      <c r="G300" s="1"/>
      <c r="H300" s="1"/>
      <c r="I300" s="1"/>
      <c r="J300" s="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</row>
    <row r="301" spans="1:70" x14ac:dyDescent="0.2">
      <c r="A301" s="1"/>
      <c r="B301" s="3"/>
      <c r="C301" s="3"/>
      <c r="D301" s="3"/>
      <c r="E301" s="3"/>
      <c r="F301" s="1"/>
      <c r="G301" s="1"/>
      <c r="H301" s="1"/>
      <c r="I301" s="1"/>
      <c r="J301" s="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</row>
    <row r="302" spans="1:70" x14ac:dyDescent="0.2">
      <c r="A302" s="1"/>
      <c r="B302" s="3"/>
      <c r="C302" s="3"/>
      <c r="D302" s="3"/>
      <c r="E302" s="3"/>
      <c r="F302" s="1"/>
      <c r="G302" s="1"/>
      <c r="H302" s="1"/>
      <c r="I302" s="1"/>
      <c r="J302" s="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</row>
    <row r="303" spans="1:70" x14ac:dyDescent="0.2">
      <c r="A303" s="1"/>
      <c r="B303" s="3"/>
      <c r="C303" s="3"/>
      <c r="D303" s="3"/>
      <c r="E303" s="3"/>
      <c r="F303" s="1"/>
      <c r="G303" s="1"/>
      <c r="H303" s="1"/>
      <c r="I303" s="1"/>
      <c r="J303" s="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</row>
    <row r="304" spans="1:70" x14ac:dyDescent="0.2">
      <c r="A304" s="1"/>
      <c r="B304" s="3"/>
      <c r="C304" s="3"/>
      <c r="D304" s="3"/>
      <c r="E304" s="3"/>
      <c r="F304" s="1"/>
      <c r="G304" s="1"/>
      <c r="H304" s="1"/>
      <c r="I304" s="1"/>
      <c r="J304" s="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</row>
    <row r="305" spans="1:70" x14ac:dyDescent="0.2">
      <c r="A305" s="1"/>
      <c r="B305" s="3"/>
      <c r="C305" s="3"/>
      <c r="D305" s="3"/>
      <c r="E305" s="3"/>
      <c r="F305" s="1"/>
      <c r="G305" s="1"/>
      <c r="H305" s="1"/>
      <c r="I305" s="1"/>
      <c r="J305" s="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</row>
    <row r="306" spans="1:70" x14ac:dyDescent="0.2">
      <c r="A306" s="1"/>
      <c r="B306" s="3"/>
      <c r="C306" s="3"/>
      <c r="D306" s="3"/>
      <c r="E306" s="3"/>
      <c r="F306" s="1"/>
      <c r="G306" s="1"/>
      <c r="H306" s="1"/>
      <c r="I306" s="1"/>
      <c r="J306" s="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</row>
    <row r="307" spans="1:70" x14ac:dyDescent="0.2">
      <c r="A307" s="1"/>
      <c r="B307" s="3"/>
      <c r="C307" s="3"/>
      <c r="D307" s="3"/>
      <c r="E307" s="3"/>
      <c r="F307" s="1"/>
      <c r="G307" s="1"/>
      <c r="H307" s="1"/>
      <c r="I307" s="1"/>
      <c r="J307" s="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</row>
    <row r="308" spans="1:70" x14ac:dyDescent="0.2">
      <c r="A308" s="1"/>
      <c r="B308" s="3"/>
      <c r="C308" s="3"/>
      <c r="D308" s="3"/>
      <c r="E308" s="3"/>
      <c r="F308" s="1"/>
      <c r="G308" s="1"/>
      <c r="H308" s="1"/>
      <c r="I308" s="1"/>
      <c r="J308" s="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</row>
    <row r="309" spans="1:70" x14ac:dyDescent="0.2">
      <c r="A309" s="1"/>
      <c r="B309" s="3"/>
      <c r="C309" s="3"/>
      <c r="D309" s="3"/>
      <c r="E309" s="3"/>
      <c r="F309" s="1"/>
      <c r="G309" s="1"/>
      <c r="H309" s="1"/>
      <c r="I309" s="1"/>
      <c r="J309" s="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</row>
    <row r="310" spans="1:70" x14ac:dyDescent="0.2">
      <c r="A310" s="1"/>
      <c r="B310" s="3"/>
      <c r="C310" s="3"/>
      <c r="D310" s="3"/>
      <c r="E310" s="3"/>
      <c r="F310" s="1"/>
      <c r="G310" s="1"/>
      <c r="H310" s="1"/>
      <c r="I310" s="1"/>
      <c r="J310" s="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</row>
    <row r="311" spans="1:70" x14ac:dyDescent="0.2">
      <c r="A311" s="1"/>
      <c r="B311" s="3"/>
      <c r="C311" s="3"/>
      <c r="D311" s="3"/>
      <c r="E311" s="3"/>
      <c r="F311" s="1"/>
      <c r="G311" s="1"/>
      <c r="H311" s="1"/>
      <c r="I311" s="1"/>
      <c r="J311" s="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</row>
    <row r="312" spans="1:70" x14ac:dyDescent="0.2">
      <c r="A312" s="1"/>
      <c r="B312" s="3"/>
      <c r="C312" s="3"/>
      <c r="D312" s="3"/>
      <c r="E312" s="3"/>
      <c r="F312" s="1"/>
      <c r="G312" s="1"/>
      <c r="H312" s="1"/>
      <c r="I312" s="1"/>
      <c r="J312" s="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</row>
    <row r="313" spans="1:70" x14ac:dyDescent="0.2">
      <c r="A313" s="1"/>
      <c r="B313" s="3"/>
      <c r="C313" s="3"/>
      <c r="D313" s="3"/>
      <c r="E313" s="3"/>
      <c r="F313" s="1"/>
      <c r="G313" s="1"/>
      <c r="H313" s="1"/>
      <c r="I313" s="1"/>
      <c r="J313" s="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</row>
    <row r="314" spans="1:70" x14ac:dyDescent="0.2">
      <c r="A314" s="1"/>
      <c r="B314" s="3"/>
      <c r="C314" s="3"/>
      <c r="D314" s="3"/>
      <c r="E314" s="3"/>
      <c r="F314" s="1"/>
      <c r="G314" s="1"/>
      <c r="H314" s="1"/>
      <c r="I314" s="1"/>
      <c r="J314" s="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</row>
    <row r="315" spans="1:70" x14ac:dyDescent="0.2">
      <c r="A315" s="1"/>
      <c r="B315" s="3"/>
      <c r="C315" s="3"/>
      <c r="D315" s="3"/>
      <c r="E315" s="3"/>
      <c r="F315" s="1"/>
      <c r="G315" s="1"/>
      <c r="H315" s="1"/>
      <c r="I315" s="1"/>
      <c r="J315" s="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</row>
    <row r="316" spans="1:70" x14ac:dyDescent="0.2">
      <c r="A316" s="1"/>
      <c r="B316" s="3"/>
      <c r="C316" s="3"/>
      <c r="D316" s="3"/>
      <c r="E316" s="3"/>
      <c r="F316" s="1"/>
      <c r="G316" s="1"/>
      <c r="H316" s="1"/>
      <c r="I316" s="1"/>
      <c r="J316" s="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</row>
    <row r="317" spans="1:70" x14ac:dyDescent="0.2">
      <c r="A317" s="1"/>
      <c r="B317" s="3"/>
      <c r="C317" s="3"/>
      <c r="D317" s="3"/>
      <c r="E317" s="3"/>
      <c r="F317" s="1"/>
      <c r="G317" s="1"/>
      <c r="H317" s="1"/>
      <c r="I317" s="1"/>
      <c r="J317" s="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</row>
    <row r="318" spans="1:70" x14ac:dyDescent="0.2">
      <c r="A318" s="1"/>
      <c r="B318" s="3"/>
      <c r="C318" s="3"/>
      <c r="D318" s="3"/>
      <c r="E318" s="3"/>
      <c r="F318" s="1"/>
      <c r="G318" s="1"/>
      <c r="H318" s="1"/>
      <c r="I318" s="1"/>
      <c r="J318" s="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</row>
    <row r="319" spans="1:70" x14ac:dyDescent="0.2">
      <c r="A319" s="1"/>
      <c r="B319" s="3"/>
      <c r="C319" s="3"/>
      <c r="D319" s="3"/>
      <c r="E319" s="3"/>
      <c r="F319" s="1"/>
      <c r="G319" s="1"/>
      <c r="H319" s="1"/>
      <c r="I319" s="1"/>
      <c r="J319" s="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</row>
    <row r="320" spans="1:70" x14ac:dyDescent="0.2">
      <c r="A320" s="1"/>
      <c r="B320" s="3"/>
      <c r="C320" s="3"/>
      <c r="D320" s="3"/>
      <c r="E320" s="3"/>
      <c r="F320" s="1"/>
      <c r="G320" s="1"/>
      <c r="H320" s="1"/>
      <c r="I320" s="1"/>
      <c r="J320" s="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</row>
    <row r="321" spans="1:70" x14ac:dyDescent="0.2">
      <c r="A321" s="1"/>
      <c r="B321" s="3"/>
      <c r="C321" s="3"/>
      <c r="D321" s="3"/>
      <c r="E321" s="3"/>
      <c r="F321" s="1"/>
      <c r="G321" s="1"/>
      <c r="H321" s="1"/>
      <c r="I321" s="1"/>
      <c r="J321" s="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</row>
    <row r="322" spans="1:70" x14ac:dyDescent="0.2">
      <c r="A322" s="1"/>
      <c r="B322" s="3"/>
      <c r="C322" s="3"/>
      <c r="D322" s="3"/>
      <c r="E322" s="3"/>
      <c r="F322" s="1"/>
      <c r="G322" s="1"/>
      <c r="H322" s="1"/>
      <c r="I322" s="1"/>
      <c r="J322" s="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</row>
    <row r="323" spans="1:70" x14ac:dyDescent="0.2">
      <c r="A323" s="1"/>
      <c r="B323" s="3"/>
      <c r="C323" s="3"/>
      <c r="D323" s="3"/>
      <c r="E323" s="3"/>
      <c r="F323" s="1"/>
      <c r="G323" s="1"/>
      <c r="H323" s="1"/>
      <c r="I323" s="1"/>
      <c r="J323" s="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</row>
    <row r="324" spans="1:70" x14ac:dyDescent="0.2">
      <c r="A324" s="1"/>
      <c r="B324" s="3"/>
      <c r="C324" s="3"/>
      <c r="D324" s="3"/>
      <c r="E324" s="3"/>
      <c r="F324" s="1"/>
      <c r="G324" s="1"/>
      <c r="H324" s="1"/>
      <c r="I324" s="1"/>
      <c r="J324" s="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</row>
    <row r="325" spans="1:70" x14ac:dyDescent="0.2">
      <c r="A325" s="1"/>
      <c r="B325" s="3"/>
      <c r="C325" s="3"/>
      <c r="D325" s="3"/>
      <c r="E325" s="3"/>
      <c r="F325" s="1"/>
      <c r="G325" s="1"/>
      <c r="H325" s="1"/>
      <c r="I325" s="1"/>
      <c r="J325" s="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</row>
    <row r="326" spans="1:70" x14ac:dyDescent="0.2">
      <c r="A326" s="1"/>
      <c r="B326" s="3"/>
      <c r="C326" s="3"/>
      <c r="D326" s="3"/>
      <c r="E326" s="3"/>
      <c r="F326" s="1"/>
      <c r="G326" s="1"/>
      <c r="H326" s="1"/>
      <c r="I326" s="1"/>
      <c r="J326" s="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</row>
    <row r="327" spans="1:70" x14ac:dyDescent="0.2">
      <c r="A327" s="1"/>
      <c r="B327" s="3"/>
      <c r="C327" s="3"/>
      <c r="D327" s="3"/>
      <c r="E327" s="3"/>
      <c r="F327" s="1"/>
      <c r="G327" s="1"/>
      <c r="H327" s="1"/>
      <c r="I327" s="1"/>
      <c r="J327" s="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</row>
    <row r="328" spans="1:70" x14ac:dyDescent="0.2">
      <c r="A328" s="1"/>
      <c r="B328" s="3"/>
      <c r="C328" s="3"/>
      <c r="D328" s="3"/>
      <c r="E328" s="3"/>
      <c r="F328" s="1"/>
      <c r="G328" s="1"/>
      <c r="H328" s="1"/>
      <c r="I328" s="1"/>
      <c r="J328" s="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</row>
    <row r="329" spans="1:70" x14ac:dyDescent="0.2">
      <c r="A329" s="1"/>
      <c r="B329" s="3"/>
      <c r="C329" s="3"/>
      <c r="D329" s="3"/>
      <c r="E329" s="3"/>
      <c r="F329" s="1"/>
      <c r="G329" s="1"/>
      <c r="H329" s="1"/>
      <c r="I329" s="1"/>
      <c r="J329" s="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</row>
    <row r="330" spans="1:70" x14ac:dyDescent="0.2">
      <c r="A330" s="1"/>
      <c r="B330" s="3"/>
      <c r="C330" s="3"/>
      <c r="D330" s="3"/>
      <c r="E330" s="3"/>
      <c r="F330" s="1"/>
      <c r="G330" s="1"/>
      <c r="H330" s="1"/>
      <c r="I330" s="1"/>
      <c r="J330" s="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</row>
    <row r="331" spans="1:70" x14ac:dyDescent="0.2">
      <c r="A331" s="1"/>
      <c r="B331" s="3"/>
      <c r="C331" s="3"/>
      <c r="D331" s="3"/>
      <c r="E331" s="3"/>
      <c r="F331" s="1"/>
      <c r="G331" s="1"/>
      <c r="H331" s="1"/>
      <c r="I331" s="1"/>
      <c r="J331" s="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</row>
    <row r="332" spans="1:70" x14ac:dyDescent="0.2">
      <c r="A332" s="1"/>
      <c r="B332" s="3"/>
      <c r="C332" s="3"/>
      <c r="D332" s="3"/>
      <c r="E332" s="3"/>
      <c r="F332" s="1"/>
      <c r="G332" s="1"/>
      <c r="H332" s="1"/>
      <c r="I332" s="1"/>
      <c r="J332" s="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</row>
    <row r="333" spans="1:70" x14ac:dyDescent="0.2">
      <c r="A333" s="1"/>
      <c r="B333" s="3"/>
      <c r="C333" s="3"/>
      <c r="D333" s="3"/>
      <c r="E333" s="3"/>
      <c r="F333" s="1"/>
      <c r="G333" s="1"/>
      <c r="H333" s="1"/>
      <c r="I333" s="1"/>
      <c r="J333" s="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</row>
    <row r="334" spans="1:70" x14ac:dyDescent="0.2">
      <c r="A334" s="1"/>
      <c r="B334" s="3"/>
      <c r="C334" s="3"/>
      <c r="D334" s="3"/>
      <c r="E334" s="3"/>
      <c r="F334" s="1"/>
      <c r="G334" s="1"/>
      <c r="H334" s="1"/>
      <c r="I334" s="1"/>
      <c r="J334" s="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</row>
    <row r="335" spans="1:70" x14ac:dyDescent="0.2">
      <c r="A335" s="1"/>
      <c r="B335" s="3"/>
      <c r="C335" s="3"/>
      <c r="D335" s="3"/>
      <c r="E335" s="3"/>
      <c r="F335" s="1"/>
      <c r="G335" s="1"/>
      <c r="H335" s="1"/>
      <c r="I335" s="1"/>
      <c r="J335" s="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</row>
    <row r="336" spans="1:70" x14ac:dyDescent="0.2">
      <c r="A336" s="1"/>
      <c r="B336" s="3"/>
      <c r="C336" s="3"/>
      <c r="D336" s="3"/>
      <c r="E336" s="3"/>
      <c r="F336" s="1"/>
      <c r="G336" s="1"/>
      <c r="H336" s="1"/>
      <c r="I336" s="1"/>
      <c r="J336" s="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</row>
    <row r="337" spans="1:70" x14ac:dyDescent="0.2">
      <c r="A337" s="1"/>
      <c r="B337" s="3"/>
      <c r="C337" s="3"/>
      <c r="D337" s="3"/>
      <c r="E337" s="3"/>
      <c r="F337" s="1"/>
      <c r="G337" s="1"/>
      <c r="H337" s="1"/>
      <c r="I337" s="1"/>
      <c r="J337" s="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</row>
    <row r="338" spans="1:70" x14ac:dyDescent="0.2">
      <c r="A338" s="1"/>
      <c r="B338" s="3"/>
      <c r="C338" s="3"/>
      <c r="D338" s="3"/>
      <c r="E338" s="3"/>
      <c r="F338" s="1"/>
      <c r="G338" s="1"/>
      <c r="H338" s="1"/>
      <c r="I338" s="1"/>
      <c r="J338" s="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</row>
    <row r="339" spans="1:70" x14ac:dyDescent="0.2">
      <c r="A339" s="1"/>
      <c r="B339" s="3"/>
      <c r="C339" s="3"/>
      <c r="D339" s="3"/>
      <c r="E339" s="3"/>
      <c r="F339" s="1"/>
      <c r="G339" s="1"/>
      <c r="H339" s="1"/>
      <c r="I339" s="1"/>
      <c r="J339" s="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</row>
    <row r="340" spans="1:70" x14ac:dyDescent="0.2">
      <c r="A340" s="1"/>
      <c r="B340" s="3"/>
      <c r="C340" s="3"/>
      <c r="D340" s="3"/>
      <c r="E340" s="3"/>
      <c r="F340" s="1"/>
      <c r="G340" s="1"/>
      <c r="H340" s="1"/>
      <c r="I340" s="1"/>
      <c r="J340" s="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</row>
    <row r="341" spans="1:70" x14ac:dyDescent="0.2">
      <c r="A341" s="1"/>
      <c r="B341" s="3"/>
      <c r="C341" s="3"/>
      <c r="D341" s="3"/>
      <c r="E341" s="3"/>
      <c r="F341" s="1"/>
      <c r="G341" s="1"/>
      <c r="H341" s="1"/>
      <c r="I341" s="1"/>
      <c r="J341" s="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</row>
    <row r="342" spans="1:70" x14ac:dyDescent="0.2">
      <c r="A342" s="1"/>
      <c r="B342" s="3"/>
      <c r="C342" s="3"/>
      <c r="D342" s="3"/>
      <c r="E342" s="3"/>
      <c r="F342" s="1"/>
      <c r="G342" s="1"/>
      <c r="H342" s="1"/>
      <c r="I342" s="1"/>
      <c r="J342" s="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</row>
    <row r="343" spans="1:70" x14ac:dyDescent="0.2">
      <c r="A343" s="1"/>
      <c r="B343" s="3"/>
      <c r="C343" s="3"/>
      <c r="D343" s="3"/>
      <c r="E343" s="3"/>
      <c r="F343" s="1"/>
      <c r="G343" s="1"/>
      <c r="H343" s="1"/>
      <c r="I343" s="1"/>
      <c r="J343" s="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</row>
    <row r="344" spans="1:70" x14ac:dyDescent="0.2">
      <c r="A344" s="1"/>
      <c r="B344" s="3"/>
      <c r="C344" s="3"/>
      <c r="D344" s="3"/>
      <c r="E344" s="3"/>
      <c r="F344" s="1"/>
      <c r="G344" s="1"/>
      <c r="H344" s="1"/>
      <c r="I344" s="1"/>
      <c r="J344" s="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</row>
    <row r="345" spans="1:70" x14ac:dyDescent="0.2">
      <c r="A345" s="1"/>
      <c r="B345" s="3"/>
      <c r="C345" s="3"/>
      <c r="D345" s="3"/>
      <c r="E345" s="3"/>
      <c r="F345" s="1"/>
      <c r="G345" s="1"/>
      <c r="H345" s="1"/>
      <c r="I345" s="1"/>
      <c r="J345" s="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</row>
    <row r="346" spans="1:70" x14ac:dyDescent="0.2">
      <c r="A346" s="1"/>
      <c r="B346" s="3"/>
      <c r="C346" s="3"/>
      <c r="D346" s="3"/>
      <c r="E346" s="3"/>
      <c r="F346" s="1"/>
      <c r="G346" s="1"/>
      <c r="H346" s="1"/>
      <c r="I346" s="1"/>
      <c r="J346" s="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</row>
    <row r="347" spans="1:70" x14ac:dyDescent="0.2">
      <c r="A347" s="1"/>
      <c r="B347" s="3"/>
      <c r="C347" s="3"/>
      <c r="D347" s="3"/>
      <c r="E347" s="3"/>
      <c r="F347" s="1"/>
      <c r="G347" s="1"/>
      <c r="H347" s="1"/>
      <c r="I347" s="1"/>
      <c r="J347" s="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</row>
    <row r="348" spans="1:70" x14ac:dyDescent="0.2">
      <c r="A348" s="1"/>
      <c r="B348" s="3"/>
      <c r="C348" s="3"/>
      <c r="D348" s="3"/>
      <c r="E348" s="3"/>
      <c r="F348" s="1"/>
      <c r="G348" s="1"/>
      <c r="H348" s="1"/>
      <c r="I348" s="1"/>
      <c r="J348" s="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</row>
    <row r="349" spans="1:70" x14ac:dyDescent="0.2">
      <c r="A349" s="1"/>
      <c r="B349" s="3"/>
      <c r="C349" s="3"/>
      <c r="D349" s="3"/>
      <c r="E349" s="3"/>
      <c r="F349" s="1"/>
      <c r="G349" s="1"/>
      <c r="H349" s="1"/>
      <c r="I349" s="1"/>
      <c r="J349" s="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</row>
    <row r="350" spans="1:70" x14ac:dyDescent="0.2">
      <c r="A350" s="1"/>
      <c r="B350" s="3"/>
      <c r="C350" s="3"/>
      <c r="D350" s="3"/>
      <c r="E350" s="3"/>
      <c r="F350" s="1"/>
      <c r="G350" s="1"/>
      <c r="H350" s="1"/>
      <c r="I350" s="1"/>
      <c r="J350" s="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</row>
    <row r="351" spans="1:70" x14ac:dyDescent="0.2">
      <c r="A351" s="1"/>
      <c r="B351" s="3"/>
      <c r="C351" s="3"/>
      <c r="D351" s="3"/>
      <c r="E351" s="3"/>
      <c r="F351" s="1"/>
      <c r="G351" s="1"/>
      <c r="H351" s="1"/>
      <c r="I351" s="1"/>
      <c r="J351" s="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</row>
    <row r="352" spans="1:70" x14ac:dyDescent="0.2">
      <c r="A352" s="1"/>
      <c r="B352" s="3"/>
      <c r="C352" s="3"/>
      <c r="D352" s="3"/>
      <c r="E352" s="3"/>
      <c r="F352" s="1"/>
      <c r="G352" s="1"/>
      <c r="H352" s="1"/>
      <c r="I352" s="1"/>
      <c r="J352" s="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</row>
    <row r="353" spans="1:70" x14ac:dyDescent="0.2">
      <c r="A353" s="1"/>
      <c r="B353" s="3"/>
      <c r="C353" s="3"/>
      <c r="D353" s="3"/>
      <c r="E353" s="3"/>
      <c r="F353" s="1"/>
      <c r="G353" s="1"/>
      <c r="H353" s="1"/>
      <c r="I353" s="1"/>
      <c r="J353" s="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</row>
    <row r="354" spans="1:70" x14ac:dyDescent="0.2">
      <c r="A354" s="1"/>
      <c r="B354" s="3"/>
      <c r="C354" s="3"/>
      <c r="D354" s="3"/>
      <c r="E354" s="3"/>
      <c r="F354" s="1"/>
      <c r="G354" s="1"/>
      <c r="H354" s="1"/>
      <c r="I354" s="1"/>
      <c r="J354" s="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</row>
    <row r="355" spans="1:70" x14ac:dyDescent="0.2">
      <c r="A355" s="1"/>
      <c r="B355" s="3"/>
      <c r="C355" s="3"/>
      <c r="D355" s="3"/>
      <c r="E355" s="3"/>
      <c r="F355" s="1"/>
      <c r="G355" s="1"/>
      <c r="H355" s="1"/>
      <c r="I355" s="1"/>
      <c r="J355" s="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</row>
    <row r="356" spans="1:70" x14ac:dyDescent="0.2">
      <c r="A356" s="1"/>
      <c r="B356" s="3"/>
      <c r="C356" s="3"/>
      <c r="D356" s="3"/>
      <c r="E356" s="3"/>
      <c r="F356" s="1"/>
      <c r="G356" s="1"/>
      <c r="H356" s="1"/>
      <c r="I356" s="1"/>
      <c r="J356" s="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</row>
    <row r="357" spans="1:70" x14ac:dyDescent="0.2">
      <c r="A357" s="1"/>
      <c r="B357" s="3"/>
      <c r="C357" s="3"/>
      <c r="D357" s="3"/>
      <c r="E357" s="3"/>
      <c r="F357" s="1"/>
      <c r="G357" s="1"/>
      <c r="H357" s="1"/>
      <c r="I357" s="1"/>
      <c r="J357" s="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</row>
    <row r="358" spans="1:70" x14ac:dyDescent="0.2">
      <c r="A358" s="1"/>
      <c r="B358" s="3"/>
      <c r="C358" s="3"/>
      <c r="D358" s="3"/>
      <c r="E358" s="3"/>
      <c r="F358" s="1"/>
      <c r="G358" s="1"/>
      <c r="H358" s="1"/>
      <c r="I358" s="1"/>
      <c r="J358" s="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</row>
    <row r="359" spans="1:70" x14ac:dyDescent="0.2">
      <c r="A359" s="1"/>
      <c r="B359" s="3"/>
      <c r="C359" s="3"/>
      <c r="D359" s="3"/>
      <c r="E359" s="3"/>
      <c r="F359" s="1"/>
      <c r="G359" s="1"/>
      <c r="H359" s="1"/>
      <c r="I359" s="1"/>
      <c r="J359" s="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</row>
    <row r="360" spans="1:70" x14ac:dyDescent="0.2">
      <c r="A360" s="1"/>
      <c r="B360" s="3"/>
      <c r="C360" s="3"/>
      <c r="D360" s="3"/>
      <c r="E360" s="3"/>
      <c r="F360" s="1"/>
      <c r="G360" s="1"/>
      <c r="H360" s="1"/>
      <c r="I360" s="1"/>
      <c r="J360" s="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</row>
    <row r="361" spans="1:70" x14ac:dyDescent="0.2">
      <c r="A361" s="1"/>
      <c r="B361" s="3"/>
      <c r="C361" s="3"/>
      <c r="D361" s="3"/>
      <c r="E361" s="3"/>
      <c r="F361" s="1"/>
      <c r="G361" s="1"/>
      <c r="H361" s="1"/>
      <c r="I361" s="1"/>
      <c r="J361" s="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</row>
    <row r="362" spans="1:70" x14ac:dyDescent="0.2">
      <c r="A362" s="1"/>
      <c r="B362" s="3"/>
      <c r="C362" s="3"/>
      <c r="D362" s="3"/>
      <c r="E362" s="3"/>
      <c r="F362" s="1"/>
      <c r="G362" s="1"/>
      <c r="H362" s="1"/>
      <c r="I362" s="1"/>
      <c r="J362" s="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</row>
    <row r="363" spans="1:70" x14ac:dyDescent="0.2">
      <c r="A363" s="1"/>
      <c r="B363" s="3"/>
      <c r="C363" s="3"/>
      <c r="D363" s="3"/>
      <c r="E363" s="3"/>
      <c r="F363" s="1"/>
      <c r="G363" s="1"/>
      <c r="H363" s="1"/>
      <c r="I363" s="1"/>
      <c r="J363" s="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</row>
    <row r="364" spans="1:70" x14ac:dyDescent="0.2">
      <c r="A364" s="1"/>
      <c r="B364" s="3"/>
      <c r="C364" s="3"/>
      <c r="D364" s="3"/>
      <c r="E364" s="3"/>
      <c r="F364" s="1"/>
      <c r="G364" s="1"/>
      <c r="H364" s="1"/>
      <c r="I364" s="1"/>
      <c r="J364" s="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</row>
    <row r="365" spans="1:70" x14ac:dyDescent="0.2">
      <c r="A365" s="1"/>
      <c r="B365" s="3"/>
      <c r="C365" s="3"/>
      <c r="D365" s="3"/>
      <c r="E365" s="3"/>
      <c r="F365" s="1"/>
      <c r="G365" s="1"/>
      <c r="H365" s="1"/>
      <c r="I365" s="1"/>
      <c r="J365" s="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</row>
    <row r="366" spans="1:70" x14ac:dyDescent="0.2">
      <c r="A366" s="1"/>
      <c r="B366" s="3"/>
      <c r="C366" s="3"/>
      <c r="D366" s="3"/>
      <c r="E366" s="3"/>
      <c r="F366" s="1"/>
      <c r="G366" s="1"/>
      <c r="H366" s="1"/>
      <c r="I366" s="1"/>
      <c r="J366" s="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</row>
    <row r="367" spans="1:70" x14ac:dyDescent="0.2">
      <c r="A367" s="1"/>
      <c r="B367" s="3"/>
      <c r="C367" s="3"/>
      <c r="D367" s="3"/>
      <c r="E367" s="3"/>
      <c r="F367" s="1"/>
      <c r="G367" s="1"/>
      <c r="H367" s="1"/>
      <c r="I367" s="1"/>
      <c r="J367" s="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</row>
    <row r="368" spans="1:70" x14ac:dyDescent="0.2">
      <c r="A368" s="1"/>
      <c r="B368" s="3"/>
      <c r="C368" s="3"/>
      <c r="D368" s="3"/>
      <c r="E368" s="3"/>
      <c r="F368" s="1"/>
      <c r="G368" s="1"/>
      <c r="H368" s="1"/>
      <c r="I368" s="1"/>
      <c r="J368" s="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</row>
    <row r="369" spans="1:70" x14ac:dyDescent="0.2">
      <c r="A369" s="1"/>
      <c r="B369" s="3"/>
      <c r="C369" s="3"/>
      <c r="D369" s="3"/>
      <c r="E369" s="3"/>
      <c r="F369" s="1"/>
      <c r="G369" s="1"/>
      <c r="H369" s="1"/>
      <c r="I369" s="1"/>
      <c r="J369" s="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</row>
    <row r="370" spans="1:70" x14ac:dyDescent="0.2">
      <c r="A370" s="1"/>
      <c r="B370" s="3"/>
      <c r="C370" s="3"/>
      <c r="D370" s="3"/>
      <c r="E370" s="3"/>
      <c r="F370" s="1"/>
      <c r="G370" s="1"/>
      <c r="H370" s="1"/>
      <c r="I370" s="1"/>
      <c r="J370" s="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</row>
    <row r="371" spans="1:70" x14ac:dyDescent="0.2">
      <c r="A371" s="1"/>
      <c r="B371" s="3"/>
      <c r="C371" s="3"/>
      <c r="D371" s="3"/>
      <c r="E371" s="3"/>
      <c r="F371" s="1"/>
      <c r="G371" s="1"/>
      <c r="H371" s="1"/>
      <c r="I371" s="1"/>
      <c r="J371" s="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</row>
    <row r="372" spans="1:70" x14ac:dyDescent="0.2">
      <c r="A372" s="1"/>
      <c r="B372" s="3"/>
      <c r="C372" s="3"/>
      <c r="D372" s="3"/>
      <c r="E372" s="3"/>
      <c r="F372" s="1"/>
      <c r="G372" s="1"/>
      <c r="H372" s="1"/>
      <c r="I372" s="1"/>
      <c r="J372" s="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</row>
    <row r="373" spans="1:70" x14ac:dyDescent="0.2">
      <c r="A373" s="1"/>
      <c r="B373" s="3"/>
      <c r="C373" s="3"/>
      <c r="D373" s="3"/>
      <c r="E373" s="3"/>
      <c r="F373" s="1"/>
      <c r="G373" s="1"/>
      <c r="H373" s="1"/>
      <c r="I373" s="1"/>
      <c r="J373" s="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</row>
    <row r="374" spans="1:70" x14ac:dyDescent="0.2">
      <c r="A374" s="1"/>
      <c r="B374" s="3"/>
      <c r="C374" s="3"/>
      <c r="D374" s="3"/>
      <c r="E374" s="3"/>
      <c r="F374" s="1"/>
      <c r="G374" s="1"/>
      <c r="H374" s="1"/>
      <c r="I374" s="1"/>
      <c r="J374" s="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</row>
    <row r="375" spans="1:70" x14ac:dyDescent="0.2">
      <c r="A375" s="1"/>
      <c r="B375" s="3"/>
      <c r="C375" s="3"/>
      <c r="D375" s="3"/>
      <c r="E375" s="3"/>
      <c r="F375" s="1"/>
      <c r="G375" s="1"/>
      <c r="H375" s="1"/>
      <c r="I375" s="1"/>
      <c r="J375" s="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</row>
    <row r="376" spans="1:70" x14ac:dyDescent="0.2">
      <c r="A376" s="1"/>
      <c r="B376" s="3"/>
      <c r="C376" s="3"/>
      <c r="D376" s="3"/>
      <c r="E376" s="3"/>
      <c r="F376" s="1"/>
      <c r="G376" s="1"/>
      <c r="H376" s="1"/>
      <c r="I376" s="1"/>
      <c r="J376" s="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</row>
    <row r="377" spans="1:70" x14ac:dyDescent="0.2">
      <c r="A377" s="1"/>
      <c r="B377" s="3"/>
      <c r="C377" s="3"/>
      <c r="D377" s="3"/>
      <c r="E377" s="3"/>
      <c r="F377" s="1"/>
      <c r="G377" s="1"/>
      <c r="H377" s="1"/>
      <c r="I377" s="1"/>
      <c r="J377" s="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</row>
    <row r="378" spans="1:70" x14ac:dyDescent="0.2">
      <c r="A378" s="1"/>
      <c r="B378" s="3"/>
      <c r="C378" s="3"/>
      <c r="D378" s="3"/>
      <c r="E378" s="3"/>
      <c r="F378" s="1"/>
      <c r="G378" s="1"/>
      <c r="H378" s="1"/>
      <c r="I378" s="1"/>
      <c r="J378" s="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</row>
    <row r="379" spans="1:70" x14ac:dyDescent="0.2">
      <c r="A379" s="1"/>
      <c r="B379" s="3"/>
      <c r="C379" s="3"/>
      <c r="D379" s="3"/>
      <c r="E379" s="3"/>
      <c r="F379" s="1"/>
      <c r="G379" s="1"/>
      <c r="H379" s="1"/>
      <c r="I379" s="1"/>
      <c r="J379" s="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</row>
    <row r="380" spans="1:70" x14ac:dyDescent="0.2">
      <c r="A380" s="1"/>
      <c r="B380" s="3"/>
      <c r="C380" s="3"/>
      <c r="D380" s="3"/>
      <c r="E380" s="3"/>
      <c r="F380" s="1"/>
      <c r="G380" s="1"/>
      <c r="H380" s="1"/>
      <c r="I380" s="1"/>
      <c r="J380" s="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</row>
    <row r="381" spans="1:70" x14ac:dyDescent="0.2">
      <c r="A381" s="1"/>
      <c r="B381" s="3"/>
      <c r="C381" s="3"/>
      <c r="D381" s="3"/>
      <c r="E381" s="3"/>
      <c r="F381" s="1"/>
      <c r="G381" s="1"/>
      <c r="H381" s="1"/>
      <c r="I381" s="1"/>
      <c r="J381" s="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</row>
    <row r="382" spans="1:70" x14ac:dyDescent="0.2">
      <c r="A382" s="1"/>
      <c r="B382" s="3"/>
      <c r="C382" s="3"/>
      <c r="D382" s="3"/>
      <c r="E382" s="3"/>
      <c r="F382" s="1"/>
      <c r="G382" s="1"/>
      <c r="H382" s="1"/>
      <c r="I382" s="1"/>
      <c r="J382" s="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</row>
    <row r="383" spans="1:70" x14ac:dyDescent="0.2">
      <c r="A383" s="1"/>
      <c r="B383" s="3"/>
      <c r="C383" s="3"/>
      <c r="D383" s="3"/>
      <c r="E383" s="3"/>
      <c r="F383" s="1"/>
      <c r="G383" s="1"/>
      <c r="H383" s="1"/>
      <c r="I383" s="1"/>
      <c r="J383" s="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</row>
    <row r="384" spans="1:70" x14ac:dyDescent="0.2">
      <c r="A384" s="1"/>
      <c r="B384" s="3"/>
      <c r="C384" s="3"/>
      <c r="D384" s="3"/>
      <c r="E384" s="3"/>
      <c r="F384" s="1"/>
      <c r="G384" s="1"/>
      <c r="H384" s="1"/>
      <c r="I384" s="1"/>
      <c r="J384" s="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</row>
    <row r="385" spans="1:70" x14ac:dyDescent="0.2">
      <c r="A385" s="1"/>
      <c r="B385" s="3"/>
      <c r="C385" s="3"/>
      <c r="D385" s="3"/>
      <c r="E385" s="3"/>
      <c r="F385" s="1"/>
      <c r="G385" s="1"/>
      <c r="H385" s="1"/>
      <c r="I385" s="1"/>
      <c r="J385" s="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</row>
    <row r="386" spans="1:70" x14ac:dyDescent="0.2">
      <c r="A386" s="1"/>
      <c r="B386" s="3"/>
      <c r="C386" s="3"/>
      <c r="D386" s="3"/>
      <c r="E386" s="3"/>
      <c r="F386" s="1"/>
      <c r="G386" s="1"/>
      <c r="H386" s="1"/>
      <c r="I386" s="1"/>
      <c r="J386" s="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</row>
    <row r="387" spans="1:70" x14ac:dyDescent="0.2">
      <c r="A387" s="1"/>
      <c r="B387" s="3"/>
      <c r="C387" s="3"/>
      <c r="D387" s="3"/>
      <c r="E387" s="3"/>
      <c r="F387" s="1"/>
      <c r="G387" s="1"/>
      <c r="H387" s="1"/>
      <c r="I387" s="1"/>
      <c r="J387" s="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</row>
    <row r="388" spans="1:70" x14ac:dyDescent="0.2">
      <c r="A388" s="1"/>
      <c r="B388" s="3"/>
      <c r="C388" s="3"/>
      <c r="D388" s="3"/>
      <c r="E388" s="3"/>
      <c r="F388" s="1"/>
      <c r="G388" s="1"/>
      <c r="H388" s="1"/>
      <c r="I388" s="1"/>
      <c r="J388" s="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</row>
    <row r="389" spans="1:70" x14ac:dyDescent="0.2">
      <c r="A389" s="1"/>
      <c r="B389" s="3"/>
      <c r="C389" s="3"/>
      <c r="D389" s="3"/>
      <c r="E389" s="3"/>
      <c r="F389" s="1"/>
      <c r="G389" s="1"/>
      <c r="H389" s="1"/>
      <c r="I389" s="1"/>
      <c r="J389" s="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</row>
    <row r="390" spans="1:70" x14ac:dyDescent="0.2">
      <c r="A390" s="1"/>
      <c r="B390" s="3"/>
      <c r="C390" s="3"/>
      <c r="D390" s="3"/>
      <c r="E390" s="3"/>
      <c r="F390" s="1"/>
      <c r="G390" s="1"/>
      <c r="H390" s="1"/>
      <c r="I390" s="1"/>
      <c r="J390" s="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</row>
    <row r="391" spans="1:70" x14ac:dyDescent="0.2">
      <c r="A391" s="1"/>
      <c r="B391" s="3"/>
      <c r="C391" s="3"/>
      <c r="D391" s="3"/>
      <c r="E391" s="3"/>
      <c r="F391" s="1"/>
      <c r="G391" s="1"/>
      <c r="H391" s="1"/>
      <c r="I391" s="1"/>
      <c r="J391" s="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</row>
    <row r="392" spans="1:70" x14ac:dyDescent="0.2">
      <c r="A392" s="1"/>
      <c r="B392" s="3"/>
      <c r="C392" s="3"/>
      <c r="D392" s="3"/>
      <c r="E392" s="3"/>
      <c r="F392" s="1"/>
      <c r="G392" s="1"/>
      <c r="H392" s="1"/>
      <c r="I392" s="1"/>
      <c r="J392" s="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</row>
    <row r="393" spans="1:70" x14ac:dyDescent="0.2">
      <c r="A393" s="1"/>
      <c r="B393" s="3"/>
      <c r="C393" s="3"/>
      <c r="D393" s="3"/>
      <c r="E393" s="3"/>
      <c r="F393" s="1"/>
      <c r="G393" s="1"/>
      <c r="H393" s="1"/>
      <c r="I393" s="1"/>
      <c r="J393" s="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</row>
    <row r="394" spans="1:70" x14ac:dyDescent="0.2">
      <c r="A394" s="1"/>
      <c r="B394" s="3"/>
      <c r="C394" s="3"/>
      <c r="D394" s="3"/>
      <c r="E394" s="3"/>
      <c r="F394" s="1"/>
      <c r="G394" s="1"/>
      <c r="H394" s="1"/>
      <c r="I394" s="1"/>
      <c r="J394" s="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</row>
    <row r="395" spans="1:70" x14ac:dyDescent="0.2">
      <c r="A395" s="1"/>
      <c r="B395" s="3"/>
      <c r="C395" s="3"/>
      <c r="D395" s="3"/>
      <c r="E395" s="3"/>
      <c r="F395" s="1"/>
      <c r="G395" s="1"/>
      <c r="H395" s="1"/>
      <c r="I395" s="1"/>
      <c r="J395" s="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</row>
    <row r="396" spans="1:70" x14ac:dyDescent="0.2">
      <c r="A396" s="1"/>
      <c r="B396" s="3"/>
      <c r="C396" s="3"/>
      <c r="D396" s="3"/>
      <c r="E396" s="3"/>
      <c r="F396" s="1"/>
      <c r="G396" s="1"/>
      <c r="H396" s="1"/>
      <c r="I396" s="1"/>
      <c r="J396" s="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</row>
    <row r="397" spans="1:70" x14ac:dyDescent="0.2">
      <c r="A397" s="1"/>
      <c r="B397" s="3"/>
      <c r="C397" s="3"/>
      <c r="D397" s="3"/>
      <c r="E397" s="3"/>
      <c r="F397" s="1"/>
      <c r="G397" s="1"/>
      <c r="H397" s="1"/>
      <c r="I397" s="1"/>
      <c r="J397" s="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</row>
    <row r="398" spans="1:70" x14ac:dyDescent="0.2">
      <c r="A398" s="1"/>
      <c r="B398" s="3"/>
      <c r="C398" s="3"/>
      <c r="D398" s="3"/>
      <c r="E398" s="3"/>
      <c r="F398" s="1"/>
      <c r="G398" s="1"/>
      <c r="H398" s="1"/>
      <c r="I398" s="1"/>
      <c r="J398" s="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</row>
    <row r="399" spans="1:70" x14ac:dyDescent="0.2">
      <c r="A399" s="1"/>
      <c r="B399" s="3"/>
      <c r="C399" s="3"/>
      <c r="D399" s="3"/>
      <c r="E399" s="3"/>
      <c r="F399" s="1"/>
      <c r="G399" s="1"/>
      <c r="H399" s="1"/>
      <c r="I399" s="1"/>
      <c r="J399" s="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</row>
    <row r="400" spans="1:70" x14ac:dyDescent="0.2">
      <c r="A400" s="1"/>
      <c r="B400" s="3"/>
      <c r="C400" s="3"/>
      <c r="D400" s="3"/>
      <c r="E400" s="3"/>
      <c r="F400" s="1"/>
      <c r="G400" s="1"/>
      <c r="H400" s="1"/>
      <c r="I400" s="1"/>
      <c r="J400" s="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</row>
    <row r="401" spans="1:70" x14ac:dyDescent="0.2">
      <c r="A401" s="1"/>
      <c r="B401" s="3"/>
      <c r="C401" s="3"/>
      <c r="D401" s="3"/>
      <c r="E401" s="3"/>
      <c r="F401" s="1"/>
      <c r="G401" s="1"/>
      <c r="H401" s="1"/>
      <c r="I401" s="1"/>
      <c r="J401" s="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</row>
    <row r="402" spans="1:70" x14ac:dyDescent="0.2">
      <c r="A402" s="1"/>
      <c r="B402" s="3"/>
      <c r="C402" s="3"/>
      <c r="D402" s="3"/>
      <c r="E402" s="3"/>
      <c r="F402" s="1"/>
      <c r="G402" s="1"/>
      <c r="H402" s="1"/>
      <c r="I402" s="1"/>
      <c r="J402" s="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</row>
    <row r="403" spans="1:70" x14ac:dyDescent="0.2">
      <c r="A403" s="1"/>
      <c r="B403" s="3"/>
      <c r="C403" s="3"/>
      <c r="D403" s="3"/>
      <c r="E403" s="3"/>
      <c r="F403" s="1"/>
      <c r="G403" s="1"/>
      <c r="H403" s="1"/>
      <c r="I403" s="1"/>
      <c r="J403" s="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</row>
    <row r="404" spans="1:70" x14ac:dyDescent="0.2">
      <c r="A404" s="1"/>
      <c r="B404" s="3"/>
      <c r="C404" s="3"/>
      <c r="D404" s="3"/>
      <c r="E404" s="3"/>
      <c r="F404" s="1"/>
      <c r="G404" s="1"/>
      <c r="H404" s="1"/>
      <c r="I404" s="1"/>
      <c r="J404" s="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</row>
    <row r="405" spans="1:70" x14ac:dyDescent="0.2">
      <c r="A405" s="1"/>
      <c r="B405" s="3"/>
      <c r="C405" s="3"/>
      <c r="D405" s="3"/>
      <c r="E405" s="3"/>
      <c r="F405" s="1"/>
      <c r="G405" s="1"/>
      <c r="H405" s="1"/>
      <c r="I405" s="1"/>
      <c r="J405" s="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</row>
    <row r="406" spans="1:70" x14ac:dyDescent="0.2">
      <c r="A406" s="1"/>
      <c r="B406" s="3"/>
      <c r="C406" s="3"/>
      <c r="D406" s="3"/>
      <c r="E406" s="3"/>
      <c r="F406" s="1"/>
      <c r="G406" s="1"/>
      <c r="H406" s="1"/>
      <c r="I406" s="1"/>
      <c r="J406" s="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</row>
    <row r="407" spans="1:70" x14ac:dyDescent="0.2">
      <c r="A407" s="1"/>
      <c r="B407" s="3"/>
      <c r="C407" s="3"/>
      <c r="D407" s="3"/>
      <c r="E407" s="3"/>
      <c r="F407" s="1"/>
      <c r="G407" s="1"/>
      <c r="H407" s="1"/>
      <c r="I407" s="1"/>
      <c r="J407" s="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</row>
    <row r="408" spans="1:70" x14ac:dyDescent="0.2">
      <c r="A408" s="1"/>
      <c r="B408" s="3"/>
      <c r="C408" s="3"/>
      <c r="D408" s="3"/>
      <c r="E408" s="3"/>
      <c r="F408" s="1"/>
      <c r="G408" s="1"/>
      <c r="H408" s="1"/>
      <c r="I408" s="1"/>
      <c r="J408" s="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</row>
    <row r="409" spans="1:70" x14ac:dyDescent="0.2">
      <c r="A409" s="1"/>
      <c r="B409" s="3"/>
      <c r="C409" s="3"/>
      <c r="D409" s="3"/>
      <c r="E409" s="3"/>
      <c r="F409" s="1"/>
      <c r="G409" s="1"/>
      <c r="H409" s="1"/>
      <c r="I409" s="1"/>
      <c r="J409" s="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</row>
    <row r="410" spans="1:70" x14ac:dyDescent="0.2">
      <c r="A410" s="1"/>
      <c r="B410" s="3"/>
      <c r="C410" s="3"/>
      <c r="D410" s="3"/>
      <c r="E410" s="3"/>
      <c r="F410" s="1"/>
      <c r="G410" s="1"/>
      <c r="H410" s="1"/>
      <c r="I410" s="1"/>
      <c r="J410" s="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</row>
    <row r="411" spans="1:70" x14ac:dyDescent="0.2">
      <c r="A411" s="1"/>
      <c r="B411" s="3"/>
      <c r="C411" s="3"/>
      <c r="D411" s="3"/>
      <c r="E411" s="3"/>
      <c r="F411" s="1"/>
      <c r="G411" s="1"/>
      <c r="H411" s="1"/>
      <c r="I411" s="1"/>
      <c r="J411" s="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</row>
    <row r="412" spans="1:70" x14ac:dyDescent="0.2">
      <c r="A412" s="1"/>
      <c r="B412" s="3"/>
      <c r="C412" s="3"/>
      <c r="D412" s="3"/>
      <c r="E412" s="3"/>
      <c r="F412" s="1"/>
      <c r="G412" s="1"/>
      <c r="H412" s="1"/>
      <c r="I412" s="1"/>
      <c r="J412" s="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</row>
    <row r="413" spans="1:70" x14ac:dyDescent="0.2">
      <c r="A413" s="1"/>
      <c r="B413" s="3"/>
      <c r="C413" s="3"/>
      <c r="D413" s="3"/>
      <c r="E413" s="3"/>
      <c r="F413" s="1"/>
      <c r="G413" s="1"/>
      <c r="H413" s="1"/>
      <c r="I413" s="1"/>
      <c r="J413" s="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</row>
    <row r="414" spans="1:70" x14ac:dyDescent="0.2">
      <c r="A414" s="1"/>
      <c r="B414" s="3"/>
      <c r="C414" s="3"/>
      <c r="D414" s="3"/>
      <c r="E414" s="3"/>
      <c r="F414" s="1"/>
      <c r="G414" s="1"/>
      <c r="H414" s="1"/>
      <c r="I414" s="1"/>
      <c r="J414" s="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</row>
    <row r="415" spans="1:70" x14ac:dyDescent="0.2">
      <c r="A415" s="1"/>
      <c r="B415" s="3"/>
      <c r="C415" s="3"/>
      <c r="D415" s="3"/>
      <c r="E415" s="3"/>
      <c r="F415" s="1"/>
      <c r="G415" s="1"/>
      <c r="H415" s="1"/>
      <c r="I415" s="1"/>
      <c r="J415" s="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</row>
    <row r="416" spans="1:70" x14ac:dyDescent="0.2">
      <c r="A416" s="1"/>
      <c r="B416" s="3"/>
      <c r="C416" s="3"/>
      <c r="D416" s="3"/>
      <c r="E416" s="3"/>
      <c r="F416" s="1"/>
      <c r="G416" s="1"/>
      <c r="H416" s="1"/>
      <c r="I416" s="1"/>
      <c r="J416" s="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</row>
    <row r="417" spans="1:70" x14ac:dyDescent="0.2">
      <c r="A417" s="1"/>
      <c r="B417" s="3"/>
      <c r="C417" s="3"/>
      <c r="D417" s="3"/>
      <c r="E417" s="3"/>
      <c r="F417" s="1"/>
      <c r="G417" s="1"/>
      <c r="H417" s="1"/>
      <c r="I417" s="1"/>
      <c r="J417" s="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</row>
    <row r="418" spans="1:70" x14ac:dyDescent="0.2">
      <c r="A418" s="1"/>
      <c r="B418" s="3"/>
      <c r="C418" s="3"/>
      <c r="D418" s="3"/>
      <c r="E418" s="3"/>
      <c r="F418" s="1"/>
      <c r="G418" s="1"/>
      <c r="H418" s="1"/>
      <c r="I418" s="1"/>
      <c r="J418" s="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</row>
    <row r="419" spans="1:70" x14ac:dyDescent="0.2">
      <c r="A419" s="1"/>
      <c r="B419" s="3"/>
      <c r="C419" s="3"/>
      <c r="D419" s="3"/>
      <c r="E419" s="3"/>
      <c r="F419" s="1"/>
      <c r="G419" s="1"/>
      <c r="H419" s="1"/>
      <c r="I419" s="1"/>
      <c r="J419" s="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</row>
    <row r="420" spans="1:70" x14ac:dyDescent="0.2">
      <c r="A420" s="1"/>
      <c r="B420" s="3"/>
      <c r="C420" s="3"/>
      <c r="D420" s="3"/>
      <c r="E420" s="3"/>
      <c r="F420" s="1"/>
      <c r="G420" s="1"/>
      <c r="H420" s="1"/>
      <c r="I420" s="1"/>
      <c r="J420" s="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</row>
    <row r="421" spans="1:70" x14ac:dyDescent="0.2">
      <c r="A421" s="1"/>
      <c r="B421" s="3"/>
      <c r="C421" s="3"/>
      <c r="D421" s="3"/>
      <c r="E421" s="3"/>
      <c r="F421" s="1"/>
      <c r="G421" s="1"/>
      <c r="H421" s="1"/>
      <c r="I421" s="1"/>
      <c r="J421" s="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</row>
    <row r="422" spans="1:70" x14ac:dyDescent="0.2">
      <c r="A422" s="1"/>
      <c r="B422" s="3"/>
      <c r="C422" s="3"/>
      <c r="D422" s="3"/>
      <c r="E422" s="3"/>
      <c r="F422" s="1"/>
      <c r="G422" s="1"/>
      <c r="H422" s="1"/>
      <c r="I422" s="1"/>
      <c r="J422" s="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</row>
    <row r="423" spans="1:70" x14ac:dyDescent="0.2">
      <c r="A423" s="1"/>
      <c r="B423" s="3"/>
      <c r="C423" s="3"/>
      <c r="D423" s="3"/>
      <c r="E423" s="3"/>
      <c r="F423" s="1"/>
      <c r="G423" s="1"/>
      <c r="H423" s="1"/>
      <c r="I423" s="1"/>
      <c r="J423" s="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</row>
    <row r="424" spans="1:70" x14ac:dyDescent="0.2">
      <c r="A424" s="1"/>
      <c r="B424" s="3"/>
      <c r="C424" s="3"/>
      <c r="D424" s="3"/>
      <c r="E424" s="3"/>
      <c r="F424" s="1"/>
      <c r="G424" s="1"/>
      <c r="H424" s="1"/>
      <c r="I424" s="1"/>
      <c r="J424" s="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</row>
    <row r="425" spans="1:70" x14ac:dyDescent="0.2">
      <c r="A425" s="1"/>
      <c r="B425" s="3"/>
      <c r="C425" s="3"/>
      <c r="D425" s="3"/>
      <c r="E425" s="3"/>
      <c r="F425" s="1"/>
      <c r="G425" s="1"/>
      <c r="H425" s="1"/>
      <c r="I425" s="1"/>
      <c r="J425" s="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</row>
    <row r="426" spans="1:70" x14ac:dyDescent="0.2">
      <c r="A426" s="1"/>
      <c r="B426" s="3"/>
      <c r="C426" s="3"/>
      <c r="D426" s="3"/>
      <c r="E426" s="3"/>
      <c r="F426" s="1"/>
      <c r="G426" s="1"/>
      <c r="H426" s="1"/>
      <c r="I426" s="1"/>
      <c r="J426" s="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</row>
    <row r="427" spans="1:70" x14ac:dyDescent="0.2">
      <c r="A427" s="1"/>
      <c r="B427" s="3"/>
      <c r="C427" s="3"/>
      <c r="D427" s="3"/>
      <c r="E427" s="3"/>
      <c r="F427" s="1"/>
      <c r="G427" s="1"/>
      <c r="H427" s="1"/>
      <c r="I427" s="1"/>
      <c r="J427" s="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</row>
    <row r="428" spans="1:70" x14ac:dyDescent="0.2">
      <c r="A428" s="1"/>
      <c r="B428" s="3"/>
      <c r="C428" s="3"/>
      <c r="D428" s="3"/>
      <c r="E428" s="3"/>
      <c r="F428" s="1"/>
      <c r="G428" s="1"/>
      <c r="H428" s="1"/>
      <c r="I428" s="1"/>
      <c r="J428" s="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</row>
    <row r="429" spans="1:70" x14ac:dyDescent="0.2">
      <c r="A429" s="1"/>
      <c r="B429" s="3"/>
      <c r="C429" s="3"/>
      <c r="D429" s="3"/>
      <c r="E429" s="3"/>
      <c r="F429" s="1"/>
      <c r="G429" s="1"/>
      <c r="H429" s="1"/>
      <c r="I429" s="1"/>
      <c r="J429" s="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</row>
    <row r="430" spans="1:70" x14ac:dyDescent="0.2">
      <c r="A430" s="1"/>
      <c r="B430" s="3"/>
      <c r="C430" s="3"/>
      <c r="D430" s="3"/>
      <c r="E430" s="3"/>
      <c r="F430" s="1"/>
      <c r="G430" s="1"/>
      <c r="H430" s="1"/>
      <c r="I430" s="1"/>
      <c r="J430" s="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</row>
    <row r="431" spans="1:70" x14ac:dyDescent="0.2">
      <c r="A431" s="1"/>
      <c r="B431" s="3"/>
      <c r="C431" s="3"/>
      <c r="D431" s="3"/>
      <c r="E431" s="3"/>
      <c r="F431" s="1"/>
      <c r="G431" s="1"/>
      <c r="H431" s="1"/>
      <c r="I431" s="1"/>
      <c r="J431" s="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</row>
    <row r="432" spans="1:70" x14ac:dyDescent="0.2">
      <c r="A432" s="1"/>
      <c r="B432" s="3"/>
      <c r="C432" s="3"/>
      <c r="D432" s="3"/>
      <c r="E432" s="3"/>
      <c r="F432" s="1"/>
      <c r="G432" s="1"/>
      <c r="H432" s="1"/>
      <c r="I432" s="1"/>
      <c r="J432" s="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</row>
    <row r="433" spans="1:70" x14ac:dyDescent="0.2">
      <c r="A433" s="1"/>
      <c r="B433" s="3"/>
      <c r="C433" s="3"/>
      <c r="D433" s="3"/>
      <c r="E433" s="3"/>
      <c r="F433" s="1"/>
      <c r="G433" s="1"/>
      <c r="H433" s="1"/>
      <c r="I433" s="1"/>
      <c r="J433" s="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</row>
    <row r="434" spans="1:70" x14ac:dyDescent="0.2">
      <c r="A434" s="1"/>
      <c r="B434" s="3"/>
      <c r="C434" s="3"/>
      <c r="D434" s="3"/>
      <c r="E434" s="3"/>
      <c r="F434" s="1"/>
      <c r="G434" s="1"/>
      <c r="H434" s="1"/>
      <c r="I434" s="1"/>
      <c r="J434" s="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</row>
    <row r="435" spans="1:70" x14ac:dyDescent="0.2">
      <c r="A435" s="1"/>
      <c r="B435" s="3"/>
      <c r="C435" s="3"/>
      <c r="D435" s="3"/>
      <c r="E435" s="3"/>
      <c r="F435" s="1"/>
      <c r="G435" s="1"/>
      <c r="H435" s="1"/>
      <c r="I435" s="1"/>
      <c r="J435" s="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</row>
    <row r="436" spans="1:70" x14ac:dyDescent="0.2">
      <c r="A436" s="1"/>
      <c r="B436" s="3"/>
      <c r="C436" s="3"/>
      <c r="D436" s="3"/>
      <c r="E436" s="3"/>
      <c r="F436" s="1"/>
      <c r="G436" s="1"/>
      <c r="H436" s="1"/>
      <c r="I436" s="1"/>
      <c r="J436" s="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</row>
    <row r="437" spans="1:70" x14ac:dyDescent="0.2">
      <c r="A437" s="1"/>
      <c r="B437" s="3"/>
      <c r="C437" s="3"/>
      <c r="D437" s="3"/>
      <c r="E437" s="3"/>
      <c r="F437" s="1"/>
      <c r="G437" s="1"/>
      <c r="H437" s="1"/>
      <c r="I437" s="1"/>
      <c r="J437" s="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</row>
    <row r="438" spans="1:70" x14ac:dyDescent="0.2">
      <c r="A438" s="1"/>
      <c r="B438" s="3"/>
      <c r="C438" s="3"/>
      <c r="D438" s="3"/>
      <c r="E438" s="3"/>
      <c r="F438" s="1"/>
      <c r="G438" s="1"/>
      <c r="H438" s="1"/>
      <c r="I438" s="1"/>
      <c r="J438" s="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</row>
    <row r="439" spans="1:70" x14ac:dyDescent="0.2">
      <c r="A439" s="1"/>
      <c r="B439" s="3"/>
      <c r="C439" s="3"/>
      <c r="D439" s="3"/>
      <c r="E439" s="3"/>
      <c r="F439" s="1"/>
      <c r="G439" s="1"/>
      <c r="H439" s="1"/>
      <c r="I439" s="1"/>
      <c r="J439" s="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</row>
    <row r="440" spans="1:70" x14ac:dyDescent="0.2">
      <c r="A440" s="1"/>
      <c r="B440" s="3"/>
      <c r="C440" s="3"/>
      <c r="D440" s="3"/>
      <c r="E440" s="3"/>
      <c r="F440" s="1"/>
      <c r="G440" s="1"/>
      <c r="H440" s="1"/>
      <c r="I440" s="1"/>
      <c r="J440" s="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</row>
    <row r="441" spans="1:70" x14ac:dyDescent="0.2">
      <c r="A441" s="1"/>
      <c r="B441" s="3"/>
      <c r="C441" s="3"/>
      <c r="D441" s="3"/>
      <c r="E441" s="3"/>
      <c r="F441" s="1"/>
      <c r="G441" s="1"/>
      <c r="H441" s="1"/>
      <c r="I441" s="1"/>
      <c r="J441" s="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</row>
    <row r="442" spans="1:70" x14ac:dyDescent="0.2">
      <c r="A442" s="1"/>
      <c r="B442" s="3"/>
      <c r="C442" s="3"/>
      <c r="D442" s="3"/>
      <c r="E442" s="3"/>
      <c r="F442" s="1"/>
      <c r="G442" s="1"/>
      <c r="H442" s="1"/>
      <c r="I442" s="1"/>
      <c r="J442" s="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</row>
    <row r="443" spans="1:70" x14ac:dyDescent="0.2">
      <c r="A443" s="1"/>
      <c r="B443" s="3"/>
      <c r="C443" s="3"/>
      <c r="D443" s="3"/>
      <c r="E443" s="3"/>
      <c r="F443" s="1"/>
      <c r="G443" s="1"/>
      <c r="H443" s="1"/>
      <c r="I443" s="1"/>
      <c r="J443" s="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</row>
    <row r="444" spans="1:70" x14ac:dyDescent="0.2">
      <c r="A444" s="1"/>
      <c r="B444" s="3"/>
      <c r="C444" s="3"/>
      <c r="D444" s="3"/>
      <c r="E444" s="3"/>
      <c r="F444" s="1"/>
      <c r="G444" s="1"/>
      <c r="H444" s="1"/>
      <c r="I444" s="1"/>
      <c r="J444" s="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</row>
    <row r="445" spans="1:70" x14ac:dyDescent="0.2">
      <c r="A445" s="1"/>
      <c r="B445" s="3"/>
      <c r="C445" s="3"/>
      <c r="D445" s="3"/>
      <c r="E445" s="3"/>
      <c r="F445" s="1"/>
      <c r="G445" s="1"/>
      <c r="H445" s="1"/>
      <c r="I445" s="1"/>
      <c r="J445" s="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</row>
    <row r="446" spans="1:70" x14ac:dyDescent="0.2">
      <c r="A446" s="1"/>
      <c r="B446" s="3"/>
      <c r="C446" s="3"/>
      <c r="D446" s="3"/>
      <c r="E446" s="3"/>
      <c r="F446" s="1"/>
      <c r="G446" s="1"/>
      <c r="H446" s="1"/>
      <c r="I446" s="1"/>
      <c r="J446" s="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</row>
    <row r="447" spans="1:70" x14ac:dyDescent="0.2">
      <c r="A447" s="1"/>
      <c r="B447" s="3"/>
      <c r="C447" s="3"/>
      <c r="D447" s="3"/>
      <c r="E447" s="3"/>
      <c r="F447" s="1"/>
      <c r="G447" s="1"/>
      <c r="H447" s="1"/>
      <c r="I447" s="1"/>
      <c r="J447" s="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</row>
    <row r="448" spans="1:70" x14ac:dyDescent="0.2">
      <c r="A448" s="1"/>
      <c r="B448" s="3"/>
      <c r="C448" s="3"/>
      <c r="D448" s="3"/>
      <c r="E448" s="3"/>
      <c r="F448" s="1"/>
      <c r="G448" s="1"/>
      <c r="H448" s="1"/>
      <c r="I448" s="1"/>
      <c r="J448" s="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</row>
    <row r="449" spans="1:70" x14ac:dyDescent="0.2">
      <c r="A449" s="1"/>
      <c r="B449" s="3"/>
      <c r="C449" s="3"/>
      <c r="D449" s="3"/>
      <c r="E449" s="3"/>
      <c r="F449" s="1"/>
      <c r="G449" s="1"/>
      <c r="H449" s="1"/>
      <c r="I449" s="1"/>
      <c r="J449" s="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</row>
    <row r="450" spans="1:70" x14ac:dyDescent="0.2">
      <c r="A450" s="1"/>
      <c r="B450" s="3"/>
      <c r="C450" s="3"/>
      <c r="D450" s="3"/>
      <c r="E450" s="3"/>
      <c r="F450" s="1"/>
      <c r="G450" s="1"/>
      <c r="H450" s="1"/>
      <c r="I450" s="1"/>
      <c r="J450" s="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</row>
    <row r="451" spans="1:70" x14ac:dyDescent="0.2">
      <c r="A451" s="1"/>
      <c r="B451" s="3"/>
      <c r="C451" s="3"/>
      <c r="D451" s="3"/>
      <c r="E451" s="3"/>
      <c r="F451" s="1"/>
      <c r="G451" s="1"/>
      <c r="H451" s="1"/>
      <c r="I451" s="1"/>
      <c r="J451" s="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</row>
    <row r="452" spans="1:70" x14ac:dyDescent="0.2">
      <c r="A452" s="1"/>
      <c r="B452" s="3"/>
      <c r="C452" s="3"/>
      <c r="D452" s="3"/>
      <c r="E452" s="3"/>
      <c r="F452" s="1"/>
      <c r="G452" s="1"/>
      <c r="H452" s="1"/>
      <c r="I452" s="1"/>
      <c r="J452" s="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</row>
    <row r="453" spans="1:70" x14ac:dyDescent="0.2">
      <c r="A453" s="1"/>
      <c r="B453" s="3"/>
      <c r="C453" s="3"/>
      <c r="D453" s="3"/>
      <c r="E453" s="3"/>
      <c r="F453" s="1"/>
      <c r="G453" s="1"/>
      <c r="H453" s="1"/>
      <c r="I453" s="1"/>
      <c r="J453" s="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</row>
    <row r="454" spans="1:70" x14ac:dyDescent="0.2">
      <c r="A454" s="1"/>
      <c r="B454" s="3"/>
      <c r="C454" s="3"/>
      <c r="D454" s="3"/>
      <c r="E454" s="3"/>
      <c r="F454" s="1"/>
      <c r="G454" s="1"/>
      <c r="H454" s="1"/>
      <c r="I454" s="1"/>
      <c r="J454" s="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</row>
    <row r="455" spans="1:70" x14ac:dyDescent="0.2">
      <c r="A455" s="1"/>
      <c r="B455" s="3"/>
      <c r="C455" s="3"/>
      <c r="D455" s="3"/>
      <c r="E455" s="3"/>
      <c r="F455" s="1"/>
      <c r="G455" s="1"/>
      <c r="H455" s="1"/>
      <c r="I455" s="1"/>
      <c r="J455" s="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</row>
    <row r="456" spans="1:70" x14ac:dyDescent="0.2">
      <c r="A456" s="1"/>
      <c r="B456" s="3"/>
      <c r="C456" s="3"/>
      <c r="D456" s="3"/>
      <c r="E456" s="3"/>
      <c r="F456" s="1"/>
      <c r="G456" s="1"/>
      <c r="H456" s="1"/>
      <c r="I456" s="1"/>
      <c r="J456" s="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</row>
    <row r="457" spans="1:70" x14ac:dyDescent="0.2">
      <c r="A457" s="1"/>
      <c r="B457" s="3"/>
      <c r="C457" s="3"/>
      <c r="D457" s="3"/>
      <c r="E457" s="3"/>
      <c r="F457" s="1"/>
      <c r="G457" s="1"/>
      <c r="H457" s="1"/>
      <c r="I457" s="1"/>
      <c r="J457" s="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</row>
    <row r="458" spans="1:70" x14ac:dyDescent="0.2">
      <c r="A458" s="1"/>
      <c r="B458" s="3"/>
      <c r="C458" s="3"/>
      <c r="D458" s="3"/>
      <c r="E458" s="3"/>
      <c r="F458" s="1"/>
      <c r="G458" s="1"/>
      <c r="H458" s="1"/>
      <c r="I458" s="1"/>
      <c r="J458" s="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</row>
    <row r="459" spans="1:70" x14ac:dyDescent="0.2">
      <c r="A459" s="1"/>
      <c r="B459" s="3"/>
      <c r="C459" s="3"/>
      <c r="D459" s="3"/>
      <c r="E459" s="3"/>
      <c r="F459" s="1"/>
      <c r="G459" s="1"/>
      <c r="H459" s="1"/>
      <c r="I459" s="1"/>
      <c r="J459" s="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</row>
    <row r="460" spans="1:70" x14ac:dyDescent="0.2">
      <c r="A460" s="1"/>
      <c r="B460" s="3"/>
      <c r="C460" s="3"/>
      <c r="D460" s="3"/>
      <c r="E460" s="3"/>
      <c r="F460" s="1"/>
      <c r="G460" s="1"/>
      <c r="H460" s="1"/>
      <c r="I460" s="1"/>
      <c r="J460" s="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</row>
    <row r="461" spans="1:70" x14ac:dyDescent="0.2">
      <c r="A461" s="1"/>
      <c r="B461" s="3"/>
      <c r="C461" s="3"/>
      <c r="D461" s="3"/>
      <c r="E461" s="3"/>
      <c r="F461" s="1"/>
      <c r="G461" s="1"/>
      <c r="H461" s="1"/>
      <c r="I461" s="1"/>
      <c r="J461" s="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</row>
    <row r="462" spans="1:70" x14ac:dyDescent="0.2">
      <c r="A462" s="1"/>
      <c r="B462" s="3"/>
      <c r="C462" s="3"/>
      <c r="D462" s="3"/>
      <c r="E462" s="3"/>
      <c r="F462" s="1"/>
      <c r="G462" s="1"/>
      <c r="H462" s="1"/>
      <c r="I462" s="1"/>
      <c r="J462" s="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</row>
    <row r="463" spans="1:70" x14ac:dyDescent="0.2">
      <c r="A463" s="1"/>
      <c r="B463" s="3"/>
      <c r="C463" s="3"/>
      <c r="D463" s="3"/>
      <c r="E463" s="3"/>
      <c r="F463" s="1"/>
      <c r="G463" s="1"/>
      <c r="H463" s="1"/>
      <c r="I463" s="1"/>
      <c r="J463" s="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</row>
    <row r="464" spans="1:70" x14ac:dyDescent="0.2">
      <c r="A464" s="1"/>
      <c r="B464" s="3"/>
      <c r="C464" s="3"/>
      <c r="D464" s="3"/>
      <c r="E464" s="3"/>
      <c r="F464" s="1"/>
      <c r="G464" s="1"/>
      <c r="H464" s="1"/>
      <c r="I464" s="1"/>
      <c r="J464" s="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</row>
    <row r="465" spans="1:70" x14ac:dyDescent="0.2">
      <c r="A465" s="1"/>
      <c r="B465" s="3"/>
      <c r="C465" s="3"/>
      <c r="D465" s="3"/>
      <c r="E465" s="3"/>
      <c r="F465" s="1"/>
      <c r="G465" s="1"/>
      <c r="H465" s="1"/>
      <c r="I465" s="1"/>
      <c r="J465" s="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</row>
    <row r="466" spans="1:70" x14ac:dyDescent="0.2">
      <c r="A466" s="1"/>
      <c r="B466" s="3"/>
      <c r="C466" s="3"/>
      <c r="D466" s="3"/>
      <c r="E466" s="3"/>
      <c r="F466" s="1"/>
      <c r="G466" s="1"/>
      <c r="H466" s="1"/>
      <c r="I466" s="1"/>
      <c r="J466" s="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</row>
    <row r="467" spans="1:70" x14ac:dyDescent="0.2">
      <c r="A467" s="1"/>
      <c r="B467" s="3"/>
      <c r="C467" s="3"/>
      <c r="D467" s="3"/>
      <c r="E467" s="3"/>
      <c r="F467" s="1"/>
      <c r="G467" s="1"/>
      <c r="H467" s="1"/>
      <c r="I467" s="1"/>
      <c r="J467" s="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</row>
    <row r="468" spans="1:70" x14ac:dyDescent="0.2">
      <c r="A468" s="1"/>
      <c r="B468" s="3"/>
      <c r="C468" s="3"/>
      <c r="D468" s="3"/>
      <c r="E468" s="3"/>
      <c r="F468" s="1"/>
      <c r="G468" s="1"/>
      <c r="H468" s="1"/>
      <c r="I468" s="1"/>
      <c r="J468" s="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</row>
    <row r="469" spans="1:70" x14ac:dyDescent="0.2">
      <c r="A469" s="1"/>
      <c r="B469" s="3"/>
      <c r="C469" s="3"/>
      <c r="D469" s="3"/>
      <c r="E469" s="3"/>
      <c r="F469" s="1"/>
      <c r="G469" s="1"/>
      <c r="H469" s="1"/>
      <c r="I469" s="1"/>
      <c r="J469" s="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</row>
    <row r="470" spans="1:70" x14ac:dyDescent="0.2">
      <c r="A470" s="1"/>
      <c r="B470" s="3"/>
      <c r="C470" s="3"/>
      <c r="D470" s="3"/>
      <c r="E470" s="3"/>
      <c r="F470" s="1"/>
      <c r="G470" s="1"/>
      <c r="H470" s="1"/>
      <c r="I470" s="1"/>
      <c r="J470" s="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</row>
    <row r="471" spans="1:70" x14ac:dyDescent="0.2">
      <c r="A471" s="1"/>
      <c r="B471" s="3"/>
      <c r="C471" s="3"/>
      <c r="D471" s="3"/>
      <c r="E471" s="3"/>
      <c r="F471" s="1"/>
      <c r="G471" s="1"/>
      <c r="H471" s="1"/>
      <c r="I471" s="1"/>
      <c r="J471" s="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</row>
    <row r="472" spans="1:70" x14ac:dyDescent="0.2">
      <c r="A472" s="1"/>
      <c r="B472" s="3"/>
      <c r="C472" s="3"/>
      <c r="D472" s="3"/>
      <c r="E472" s="3"/>
      <c r="F472" s="1"/>
      <c r="G472" s="1"/>
      <c r="H472" s="1"/>
      <c r="I472" s="1"/>
      <c r="J472" s="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</row>
    <row r="473" spans="1:70" x14ac:dyDescent="0.2">
      <c r="A473" s="1"/>
      <c r="B473" s="3"/>
      <c r="C473" s="3"/>
      <c r="D473" s="3"/>
      <c r="E473" s="3"/>
      <c r="F473" s="1"/>
      <c r="G473" s="1"/>
      <c r="H473" s="1"/>
      <c r="I473" s="1"/>
      <c r="J473" s="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</row>
    <row r="474" spans="1:70" x14ac:dyDescent="0.2">
      <c r="A474" s="1"/>
      <c r="B474" s="3"/>
      <c r="C474" s="3"/>
      <c r="D474" s="3"/>
      <c r="E474" s="3"/>
      <c r="F474" s="1"/>
      <c r="G474" s="1"/>
      <c r="H474" s="1"/>
      <c r="I474" s="1"/>
      <c r="J474" s="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</row>
    <row r="475" spans="1:70" x14ac:dyDescent="0.2">
      <c r="A475" s="1"/>
      <c r="B475" s="3"/>
      <c r="C475" s="3"/>
      <c r="D475" s="3"/>
      <c r="E475" s="3"/>
      <c r="F475" s="1"/>
      <c r="G475" s="1"/>
      <c r="H475" s="1"/>
      <c r="I475" s="1"/>
      <c r="J475" s="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</row>
    <row r="476" spans="1:70" x14ac:dyDescent="0.2">
      <c r="A476" s="1"/>
      <c r="B476" s="3"/>
      <c r="C476" s="3"/>
      <c r="D476" s="3"/>
      <c r="E476" s="3"/>
      <c r="F476" s="1"/>
      <c r="G476" s="1"/>
      <c r="H476" s="1"/>
      <c r="I476" s="1"/>
      <c r="J476" s="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</row>
    <row r="477" spans="1:70" x14ac:dyDescent="0.2">
      <c r="A477" s="1"/>
      <c r="B477" s="3"/>
      <c r="C477" s="3"/>
      <c r="D477" s="3"/>
      <c r="E477" s="3"/>
      <c r="F477" s="1"/>
      <c r="G477" s="1"/>
      <c r="H477" s="1"/>
      <c r="I477" s="1"/>
      <c r="J477" s="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</row>
    <row r="478" spans="1:70" x14ac:dyDescent="0.2">
      <c r="A478" s="1"/>
      <c r="B478" s="3"/>
      <c r="C478" s="3"/>
      <c r="D478" s="3"/>
      <c r="E478" s="3"/>
      <c r="F478" s="1"/>
      <c r="G478" s="1"/>
      <c r="H478" s="1"/>
      <c r="I478" s="1"/>
      <c r="J478" s="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</row>
    <row r="479" spans="1:70" x14ac:dyDescent="0.2">
      <c r="A479" s="1"/>
      <c r="B479" s="3"/>
      <c r="C479" s="3"/>
      <c r="D479" s="3"/>
      <c r="E479" s="3"/>
      <c r="F479" s="1"/>
      <c r="G479" s="1"/>
      <c r="H479" s="1"/>
      <c r="I479" s="1"/>
      <c r="J479" s="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</row>
    <row r="480" spans="1:70" x14ac:dyDescent="0.2">
      <c r="A480" s="1"/>
      <c r="B480" s="3"/>
      <c r="C480" s="3"/>
      <c r="D480" s="3"/>
      <c r="E480" s="3"/>
      <c r="F480" s="1"/>
      <c r="G480" s="1"/>
      <c r="H480" s="1"/>
      <c r="I480" s="1"/>
      <c r="J480" s="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</row>
    <row r="481" spans="1:70" x14ac:dyDescent="0.2">
      <c r="A481" s="1"/>
      <c r="B481" s="3"/>
      <c r="C481" s="3"/>
      <c r="D481" s="3"/>
      <c r="E481" s="3"/>
      <c r="F481" s="1"/>
      <c r="G481" s="1"/>
      <c r="H481" s="1"/>
      <c r="I481" s="1"/>
      <c r="J481" s="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</row>
    <row r="482" spans="1:70" x14ac:dyDescent="0.2">
      <c r="A482" s="1"/>
      <c r="B482" s="3"/>
      <c r="C482" s="3"/>
      <c r="D482" s="3"/>
      <c r="E482" s="3"/>
      <c r="F482" s="1"/>
      <c r="G482" s="1"/>
      <c r="H482" s="1"/>
      <c r="I482" s="1"/>
      <c r="J482" s="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</row>
    <row r="483" spans="1:70" x14ac:dyDescent="0.2">
      <c r="A483" s="1"/>
      <c r="B483" s="3"/>
      <c r="C483" s="3"/>
      <c r="D483" s="3"/>
      <c r="E483" s="3"/>
      <c r="F483" s="1"/>
      <c r="G483" s="1"/>
      <c r="H483" s="1"/>
      <c r="I483" s="1"/>
      <c r="J483" s="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</row>
    <row r="484" spans="1:70" x14ac:dyDescent="0.2">
      <c r="A484" s="1"/>
      <c r="B484" s="3"/>
      <c r="C484" s="3"/>
      <c r="D484" s="3"/>
      <c r="E484" s="3"/>
      <c r="F484" s="1"/>
      <c r="G484" s="1"/>
      <c r="H484" s="1"/>
      <c r="I484" s="1"/>
      <c r="J484" s="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</row>
    <row r="485" spans="1:70" x14ac:dyDescent="0.2">
      <c r="A485" s="1"/>
      <c r="B485" s="3"/>
      <c r="C485" s="3"/>
      <c r="D485" s="3"/>
      <c r="E485" s="3"/>
      <c r="F485" s="1"/>
      <c r="G485" s="1"/>
      <c r="H485" s="1"/>
      <c r="I485" s="1"/>
      <c r="J485" s="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</row>
    <row r="486" spans="1:70" x14ac:dyDescent="0.2">
      <c r="A486" s="1"/>
      <c r="B486" s="3"/>
      <c r="C486" s="3"/>
      <c r="D486" s="3"/>
      <c r="E486" s="3"/>
      <c r="F486" s="1"/>
      <c r="G486" s="1"/>
      <c r="H486" s="1"/>
      <c r="I486" s="1"/>
      <c r="J486" s="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</row>
    <row r="487" spans="1:70" x14ac:dyDescent="0.2">
      <c r="A487" s="1"/>
      <c r="B487" s="3"/>
      <c r="C487" s="3"/>
      <c r="D487" s="3"/>
      <c r="E487" s="3"/>
      <c r="F487" s="1"/>
      <c r="G487" s="1"/>
      <c r="H487" s="1"/>
      <c r="I487" s="1"/>
      <c r="J487" s="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</row>
    <row r="488" spans="1:70" x14ac:dyDescent="0.2">
      <c r="A488" s="1"/>
      <c r="B488" s="3"/>
      <c r="C488" s="3"/>
      <c r="D488" s="3"/>
      <c r="E488" s="3"/>
      <c r="F488" s="1"/>
      <c r="G488" s="1"/>
      <c r="H488" s="1"/>
      <c r="I488" s="1"/>
      <c r="J488" s="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</row>
    <row r="489" spans="1:70" x14ac:dyDescent="0.2">
      <c r="A489" s="1"/>
      <c r="B489" s="3"/>
      <c r="C489" s="3"/>
      <c r="D489" s="3"/>
      <c r="E489" s="3"/>
      <c r="F489" s="1"/>
      <c r="G489" s="1"/>
      <c r="H489" s="1"/>
      <c r="I489" s="1"/>
      <c r="J489" s="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</row>
    <row r="490" spans="1:70" x14ac:dyDescent="0.2">
      <c r="A490" s="1"/>
      <c r="B490" s="3"/>
      <c r="C490" s="3"/>
      <c r="D490" s="3"/>
      <c r="E490" s="3"/>
      <c r="F490" s="1"/>
      <c r="G490" s="1"/>
      <c r="H490" s="1"/>
      <c r="I490" s="1"/>
      <c r="J490" s="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</row>
    <row r="491" spans="1:70" x14ac:dyDescent="0.2">
      <c r="A491" s="1"/>
      <c r="B491" s="3"/>
      <c r="C491" s="3"/>
      <c r="D491" s="3"/>
      <c r="E491" s="3"/>
      <c r="F491" s="1"/>
      <c r="G491" s="1"/>
      <c r="H491" s="1"/>
      <c r="I491" s="1"/>
      <c r="J491" s="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</row>
    <row r="492" spans="1:70" x14ac:dyDescent="0.2">
      <c r="A492" s="1"/>
      <c r="B492" s="3"/>
      <c r="C492" s="3"/>
      <c r="D492" s="3"/>
      <c r="E492" s="3"/>
      <c r="F492" s="1"/>
      <c r="G492" s="1"/>
      <c r="H492" s="1"/>
      <c r="I492" s="1"/>
      <c r="J492" s="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</row>
    <row r="493" spans="1:70" x14ac:dyDescent="0.2">
      <c r="A493" s="1"/>
      <c r="B493" s="3"/>
      <c r="C493" s="3"/>
      <c r="D493" s="3"/>
      <c r="E493" s="3"/>
      <c r="F493" s="1"/>
      <c r="G493" s="1"/>
      <c r="H493" s="1"/>
      <c r="I493" s="1"/>
      <c r="J493" s="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</row>
    <row r="494" spans="1:70" x14ac:dyDescent="0.2">
      <c r="A494" s="1"/>
      <c r="B494" s="3"/>
      <c r="C494" s="3"/>
      <c r="D494" s="3"/>
      <c r="E494" s="3"/>
      <c r="F494" s="1"/>
      <c r="G494" s="1"/>
      <c r="H494" s="1"/>
      <c r="I494" s="1"/>
      <c r="J494" s="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</row>
    <row r="495" spans="1:70" x14ac:dyDescent="0.2">
      <c r="A495" s="1"/>
      <c r="B495" s="3"/>
      <c r="C495" s="3"/>
      <c r="D495" s="3"/>
      <c r="E495" s="3"/>
      <c r="F495" s="1"/>
      <c r="G495" s="1"/>
      <c r="H495" s="1"/>
      <c r="I495" s="1"/>
      <c r="J495" s="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</row>
    <row r="496" spans="1:70" x14ac:dyDescent="0.2">
      <c r="A496" s="1"/>
      <c r="B496" s="3"/>
      <c r="C496" s="3"/>
      <c r="D496" s="3"/>
      <c r="E496" s="3"/>
      <c r="F496" s="1"/>
      <c r="G496" s="1"/>
      <c r="H496" s="1"/>
      <c r="I496" s="1"/>
      <c r="J496" s="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</row>
    <row r="497" spans="1:70" x14ac:dyDescent="0.2">
      <c r="A497" s="1"/>
      <c r="B497" s="3"/>
      <c r="C497" s="3"/>
      <c r="D497" s="3"/>
      <c r="E497" s="3"/>
      <c r="F497" s="1"/>
      <c r="G497" s="1"/>
      <c r="H497" s="1"/>
      <c r="I497" s="1"/>
      <c r="J497" s="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</row>
    <row r="498" spans="1:70" x14ac:dyDescent="0.2">
      <c r="A498" s="1"/>
      <c r="B498" s="3"/>
      <c r="C498" s="3"/>
      <c r="D498" s="3"/>
      <c r="E498" s="3"/>
      <c r="F498" s="1"/>
      <c r="G498" s="1"/>
      <c r="H498" s="1"/>
      <c r="I498" s="1"/>
      <c r="J498" s="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</row>
    <row r="499" spans="1:70" x14ac:dyDescent="0.2">
      <c r="A499" s="1"/>
      <c r="B499" s="3"/>
      <c r="C499" s="3"/>
      <c r="D499" s="3"/>
      <c r="E499" s="3"/>
      <c r="F499" s="1"/>
      <c r="G499" s="1"/>
      <c r="H499" s="1"/>
      <c r="I499" s="1"/>
      <c r="J499" s="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</row>
    <row r="500" spans="1:70" x14ac:dyDescent="0.2">
      <c r="A500" s="1"/>
      <c r="B500" s="3"/>
      <c r="C500" s="3"/>
      <c r="D500" s="3"/>
      <c r="E500" s="3"/>
      <c r="F500" s="1"/>
      <c r="G500" s="1"/>
      <c r="H500" s="1"/>
      <c r="I500" s="1"/>
      <c r="J500" s="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</row>
    <row r="501" spans="1:70" x14ac:dyDescent="0.2">
      <c r="A501" s="1"/>
      <c r="B501" s="3"/>
      <c r="C501" s="3"/>
      <c r="D501" s="3"/>
      <c r="E501" s="3"/>
      <c r="F501" s="1"/>
      <c r="G501" s="1"/>
      <c r="H501" s="1"/>
      <c r="I501" s="1"/>
      <c r="J501" s="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</row>
    <row r="502" spans="1:70" x14ac:dyDescent="0.2">
      <c r="A502" s="1"/>
      <c r="B502" s="3"/>
      <c r="C502" s="3"/>
      <c r="D502" s="3"/>
      <c r="E502" s="3"/>
      <c r="F502" s="1"/>
      <c r="G502" s="1"/>
      <c r="H502" s="1"/>
      <c r="I502" s="1"/>
      <c r="J502" s="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</row>
    <row r="503" spans="1:70" x14ac:dyDescent="0.2">
      <c r="A503" s="1"/>
      <c r="B503" s="3"/>
      <c r="C503" s="3"/>
      <c r="D503" s="3"/>
      <c r="E503" s="3"/>
      <c r="F503" s="1"/>
      <c r="G503" s="1"/>
      <c r="H503" s="1"/>
      <c r="I503" s="1"/>
      <c r="J503" s="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</row>
    <row r="504" spans="1:70" x14ac:dyDescent="0.2">
      <c r="A504" s="1"/>
      <c r="B504" s="3"/>
      <c r="C504" s="3"/>
      <c r="D504" s="3"/>
      <c r="E504" s="3"/>
      <c r="F504" s="1"/>
      <c r="G504" s="1"/>
      <c r="H504" s="1"/>
      <c r="I504" s="1"/>
      <c r="J504" s="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</row>
    <row r="505" spans="1:70" x14ac:dyDescent="0.2">
      <c r="A505" s="1"/>
      <c r="B505" s="3"/>
      <c r="C505" s="3"/>
      <c r="D505" s="3"/>
      <c r="E505" s="3"/>
      <c r="F505" s="1"/>
      <c r="G505" s="1"/>
      <c r="H505" s="1"/>
      <c r="I505" s="1"/>
      <c r="J505" s="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</row>
    <row r="506" spans="1:70" x14ac:dyDescent="0.2">
      <c r="A506" s="1"/>
      <c r="B506" s="3"/>
      <c r="C506" s="3"/>
      <c r="D506" s="3"/>
      <c r="E506" s="3"/>
      <c r="F506" s="1"/>
      <c r="G506" s="1"/>
      <c r="H506" s="1"/>
      <c r="I506" s="1"/>
      <c r="J506" s="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</row>
    <row r="507" spans="1:70" x14ac:dyDescent="0.2">
      <c r="A507" s="1"/>
      <c r="B507" s="3"/>
      <c r="C507" s="3"/>
      <c r="D507" s="3"/>
      <c r="E507" s="3"/>
      <c r="F507" s="1"/>
      <c r="G507" s="1"/>
      <c r="H507" s="1"/>
      <c r="I507" s="1"/>
      <c r="J507" s="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</row>
    <row r="508" spans="1:70" x14ac:dyDescent="0.2">
      <c r="A508" s="1"/>
      <c r="B508" s="3"/>
      <c r="C508" s="3"/>
      <c r="D508" s="3"/>
      <c r="E508" s="3"/>
      <c r="F508" s="1"/>
      <c r="G508" s="1"/>
      <c r="H508" s="1"/>
      <c r="I508" s="1"/>
      <c r="J508" s="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</row>
    <row r="509" spans="1:70" x14ac:dyDescent="0.2">
      <c r="A509" s="1"/>
      <c r="B509" s="3"/>
      <c r="C509" s="3"/>
      <c r="D509" s="3"/>
      <c r="E509" s="3"/>
      <c r="F509" s="1"/>
      <c r="G509" s="1"/>
      <c r="H509" s="1"/>
      <c r="I509" s="1"/>
      <c r="J509" s="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</row>
    <row r="510" spans="1:70" x14ac:dyDescent="0.2">
      <c r="A510" s="1"/>
      <c r="B510" s="3"/>
      <c r="C510" s="3"/>
      <c r="D510" s="3"/>
      <c r="E510" s="3"/>
      <c r="F510" s="1"/>
      <c r="G510" s="1"/>
      <c r="H510" s="1"/>
      <c r="I510" s="1"/>
      <c r="J510" s="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</row>
    <row r="511" spans="1:70" x14ac:dyDescent="0.2">
      <c r="A511" s="1"/>
      <c r="B511" s="3"/>
      <c r="C511" s="3"/>
      <c r="D511" s="3"/>
      <c r="E511" s="3"/>
      <c r="F511" s="1"/>
      <c r="G511" s="1"/>
      <c r="H511" s="1"/>
      <c r="I511" s="1"/>
      <c r="J511" s="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</row>
    <row r="512" spans="1:70" x14ac:dyDescent="0.2">
      <c r="A512" s="1"/>
      <c r="B512" s="3"/>
      <c r="C512" s="3"/>
      <c r="D512" s="3"/>
      <c r="E512" s="3"/>
      <c r="F512" s="1"/>
      <c r="G512" s="1"/>
      <c r="H512" s="1"/>
      <c r="I512" s="1"/>
      <c r="J512" s="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</row>
    <row r="513" spans="1:70" x14ac:dyDescent="0.2">
      <c r="A513" s="1"/>
      <c r="B513" s="3"/>
      <c r="C513" s="3"/>
      <c r="D513" s="3"/>
      <c r="E513" s="3"/>
      <c r="F513" s="1"/>
      <c r="G513" s="1"/>
      <c r="H513" s="1"/>
      <c r="I513" s="1"/>
      <c r="J513" s="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</row>
    <row r="514" spans="1:70" x14ac:dyDescent="0.2">
      <c r="A514" s="1"/>
      <c r="B514" s="3"/>
      <c r="C514" s="3"/>
      <c r="D514" s="3"/>
      <c r="E514" s="3"/>
      <c r="F514" s="1"/>
      <c r="G514" s="1"/>
      <c r="H514" s="1"/>
      <c r="I514" s="1"/>
      <c r="J514" s="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</row>
    <row r="515" spans="1:70" x14ac:dyDescent="0.2">
      <c r="A515" s="1"/>
      <c r="B515" s="3"/>
      <c r="C515" s="3"/>
      <c r="D515" s="3"/>
      <c r="E515" s="3"/>
      <c r="F515" s="1"/>
      <c r="G515" s="1"/>
      <c r="H515" s="1"/>
      <c r="I515" s="1"/>
      <c r="J515" s="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</row>
    <row r="516" spans="1:70" x14ac:dyDescent="0.2">
      <c r="A516" s="1"/>
      <c r="B516" s="3"/>
      <c r="C516" s="3"/>
      <c r="D516" s="3"/>
      <c r="E516" s="3"/>
      <c r="F516" s="1"/>
      <c r="G516" s="1"/>
      <c r="H516" s="1"/>
      <c r="I516" s="1"/>
      <c r="J516" s="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</row>
    <row r="517" spans="1:70" x14ac:dyDescent="0.2">
      <c r="A517" s="1"/>
      <c r="B517" s="3"/>
      <c r="C517" s="3"/>
      <c r="D517" s="3"/>
      <c r="E517" s="3"/>
      <c r="F517" s="1"/>
      <c r="G517" s="1"/>
      <c r="H517" s="1"/>
      <c r="I517" s="1"/>
      <c r="J517" s="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</row>
    <row r="518" spans="1:70" x14ac:dyDescent="0.2">
      <c r="A518" s="1"/>
      <c r="B518" s="3"/>
      <c r="C518" s="3"/>
      <c r="D518" s="3"/>
      <c r="E518" s="3"/>
      <c r="F518" s="1"/>
      <c r="G518" s="1"/>
      <c r="H518" s="1"/>
      <c r="I518" s="1"/>
      <c r="J518" s="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</row>
    <row r="519" spans="1:70" x14ac:dyDescent="0.2">
      <c r="A519" s="1"/>
      <c r="B519" s="3"/>
      <c r="C519" s="3"/>
      <c r="D519" s="3"/>
      <c r="E519" s="3"/>
      <c r="F519" s="1"/>
      <c r="G519" s="1"/>
      <c r="H519" s="1"/>
      <c r="I519" s="1"/>
      <c r="J519" s="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</row>
    <row r="520" spans="1:70" x14ac:dyDescent="0.2">
      <c r="A520" s="1"/>
      <c r="B520" s="3"/>
      <c r="C520" s="3"/>
      <c r="D520" s="3"/>
      <c r="E520" s="3"/>
      <c r="F520" s="1"/>
      <c r="G520" s="1"/>
      <c r="H520" s="1"/>
      <c r="I520" s="1"/>
      <c r="J520" s="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</row>
    <row r="521" spans="1:70" x14ac:dyDescent="0.2">
      <c r="A521" s="1"/>
      <c r="B521" s="3"/>
      <c r="C521" s="3"/>
      <c r="D521" s="3"/>
      <c r="E521" s="3"/>
      <c r="F521" s="1"/>
      <c r="G521" s="1"/>
      <c r="H521" s="1"/>
      <c r="I521" s="1"/>
      <c r="J521" s="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</row>
    <row r="522" spans="1:70" x14ac:dyDescent="0.2">
      <c r="A522" s="1"/>
      <c r="B522" s="3"/>
      <c r="C522" s="3"/>
      <c r="D522" s="3"/>
      <c r="E522" s="3"/>
      <c r="F522" s="1"/>
      <c r="G522" s="1"/>
      <c r="H522" s="1"/>
      <c r="I522" s="1"/>
      <c r="J522" s="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</row>
    <row r="523" spans="1:70" x14ac:dyDescent="0.2">
      <c r="A523" s="1"/>
      <c r="B523" s="3"/>
      <c r="C523" s="3"/>
      <c r="D523" s="3"/>
      <c r="E523" s="3"/>
      <c r="F523" s="1"/>
      <c r="G523" s="1"/>
      <c r="H523" s="1"/>
      <c r="I523" s="1"/>
      <c r="J523" s="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</row>
    <row r="524" spans="1:70" x14ac:dyDescent="0.2">
      <c r="A524" s="1"/>
      <c r="B524" s="3"/>
      <c r="C524" s="3"/>
      <c r="D524" s="3"/>
      <c r="E524" s="3"/>
      <c r="F524" s="1"/>
      <c r="G524" s="1"/>
      <c r="H524" s="1"/>
      <c r="I524" s="1"/>
      <c r="J524" s="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</row>
    <row r="525" spans="1:70" x14ac:dyDescent="0.2">
      <c r="A525" s="1"/>
      <c r="B525" s="3"/>
      <c r="C525" s="3"/>
      <c r="D525" s="3"/>
      <c r="E525" s="3"/>
      <c r="F525" s="1"/>
      <c r="G525" s="1"/>
      <c r="H525" s="1"/>
      <c r="I525" s="1"/>
      <c r="J525" s="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</row>
    <row r="526" spans="1:70" x14ac:dyDescent="0.2">
      <c r="A526" s="1"/>
      <c r="B526" s="3"/>
      <c r="C526" s="3"/>
      <c r="D526" s="3"/>
      <c r="E526" s="3"/>
      <c r="F526" s="1"/>
      <c r="G526" s="1"/>
      <c r="H526" s="1"/>
      <c r="I526" s="1"/>
      <c r="J526" s="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</row>
    <row r="527" spans="1:70" x14ac:dyDescent="0.2">
      <c r="A527" s="1"/>
      <c r="B527" s="3"/>
      <c r="C527" s="3"/>
      <c r="D527" s="3"/>
      <c r="E527" s="3"/>
      <c r="F527" s="1"/>
      <c r="G527" s="1"/>
      <c r="H527" s="1"/>
      <c r="I527" s="1"/>
      <c r="J527" s="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</row>
    <row r="528" spans="1:70" x14ac:dyDescent="0.2">
      <c r="A528" s="1"/>
      <c r="B528" s="3"/>
      <c r="C528" s="3"/>
      <c r="D528" s="3"/>
      <c r="E528" s="3"/>
      <c r="F528" s="1"/>
      <c r="G528" s="1"/>
      <c r="H528" s="1"/>
      <c r="I528" s="1"/>
      <c r="J528" s="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</row>
    <row r="529" spans="1:70" x14ac:dyDescent="0.2">
      <c r="A529" s="1"/>
      <c r="B529" s="3"/>
      <c r="C529" s="3"/>
      <c r="D529" s="3"/>
      <c r="E529" s="3"/>
      <c r="F529" s="1"/>
      <c r="G529" s="1"/>
      <c r="H529" s="1"/>
      <c r="I529" s="1"/>
      <c r="J529" s="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</row>
    <row r="530" spans="1:70" x14ac:dyDescent="0.2">
      <c r="A530" s="1"/>
      <c r="B530" s="3"/>
      <c r="C530" s="3"/>
      <c r="D530" s="3"/>
      <c r="E530" s="3"/>
      <c r="F530" s="1"/>
      <c r="G530" s="1"/>
      <c r="H530" s="1"/>
      <c r="I530" s="1"/>
      <c r="J530" s="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</row>
    <row r="531" spans="1:70" x14ac:dyDescent="0.2">
      <c r="A531" s="1"/>
      <c r="B531" s="3"/>
      <c r="C531" s="3"/>
      <c r="D531" s="3"/>
      <c r="E531" s="3"/>
      <c r="F531" s="1"/>
      <c r="G531" s="1"/>
      <c r="H531" s="1"/>
      <c r="I531" s="1"/>
      <c r="J531" s="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</row>
    <row r="532" spans="1:70" x14ac:dyDescent="0.2">
      <c r="A532" s="1"/>
      <c r="B532" s="3"/>
      <c r="C532" s="3"/>
      <c r="D532" s="3"/>
      <c r="E532" s="3"/>
      <c r="F532" s="1"/>
      <c r="G532" s="1"/>
      <c r="H532" s="1"/>
      <c r="I532" s="1"/>
      <c r="J532" s="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</row>
    <row r="533" spans="1:70" x14ac:dyDescent="0.2">
      <c r="A533" s="1"/>
      <c r="B533" s="3"/>
      <c r="C533" s="3"/>
      <c r="D533" s="3"/>
      <c r="E533" s="3"/>
      <c r="F533" s="1"/>
      <c r="G533" s="1"/>
      <c r="H533" s="1"/>
      <c r="I533" s="1"/>
      <c r="J533" s="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</row>
    <row r="534" spans="1:70" x14ac:dyDescent="0.2">
      <c r="A534" s="1"/>
      <c r="B534" s="3"/>
      <c r="C534" s="3"/>
      <c r="D534" s="3"/>
      <c r="E534" s="3"/>
      <c r="F534" s="1"/>
      <c r="G534" s="1"/>
      <c r="H534" s="1"/>
      <c r="I534" s="1"/>
      <c r="J534" s="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</row>
    <row r="535" spans="1:70" x14ac:dyDescent="0.2">
      <c r="A535" s="1"/>
      <c r="B535" s="3"/>
      <c r="C535" s="3"/>
      <c r="D535" s="3"/>
      <c r="E535" s="3"/>
      <c r="F535" s="1"/>
      <c r="G535" s="1"/>
      <c r="H535" s="1"/>
      <c r="I535" s="1"/>
      <c r="J535" s="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</row>
    <row r="536" spans="1:70" x14ac:dyDescent="0.2">
      <c r="A536" s="1"/>
      <c r="B536" s="3"/>
      <c r="C536" s="3"/>
      <c r="D536" s="3"/>
      <c r="E536" s="3"/>
      <c r="F536" s="1"/>
      <c r="G536" s="1"/>
      <c r="H536" s="1"/>
      <c r="I536" s="1"/>
      <c r="J536" s="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</row>
    <row r="537" spans="1:70" x14ac:dyDescent="0.2">
      <c r="A537" s="1"/>
      <c r="B537" s="3"/>
      <c r="C537" s="3"/>
      <c r="D537" s="3"/>
      <c r="E537" s="3"/>
      <c r="F537" s="1"/>
      <c r="G537" s="1"/>
      <c r="H537" s="1"/>
      <c r="I537" s="1"/>
      <c r="J537" s="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</row>
    <row r="538" spans="1:70" x14ac:dyDescent="0.2">
      <c r="A538" s="1"/>
      <c r="B538" s="3"/>
      <c r="C538" s="3"/>
      <c r="D538" s="3"/>
      <c r="E538" s="3"/>
      <c r="F538" s="1"/>
      <c r="G538" s="1"/>
      <c r="H538" s="1"/>
      <c r="I538" s="1"/>
      <c r="J538" s="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</row>
    <row r="539" spans="1:70" x14ac:dyDescent="0.2">
      <c r="A539" s="1"/>
      <c r="B539" s="3"/>
      <c r="C539" s="3"/>
      <c r="D539" s="3"/>
      <c r="E539" s="3"/>
      <c r="F539" s="1"/>
      <c r="G539" s="1"/>
      <c r="H539" s="1"/>
      <c r="I539" s="1"/>
      <c r="J539" s="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</row>
    <row r="540" spans="1:70" x14ac:dyDescent="0.2">
      <c r="A540" s="1"/>
      <c r="B540" s="3"/>
      <c r="C540" s="3"/>
      <c r="D540" s="3"/>
      <c r="E540" s="3"/>
      <c r="F540" s="1"/>
      <c r="G540" s="1"/>
      <c r="H540" s="1"/>
      <c r="I540" s="1"/>
      <c r="J540" s="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</row>
    <row r="541" spans="1:70" x14ac:dyDescent="0.2">
      <c r="A541" s="1"/>
      <c r="B541" s="3"/>
      <c r="C541" s="3"/>
      <c r="D541" s="3"/>
      <c r="E541" s="3"/>
      <c r="F541" s="1"/>
      <c r="G541" s="1"/>
      <c r="H541" s="1"/>
      <c r="I541" s="1"/>
      <c r="J541" s="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</row>
    <row r="542" spans="1:70" x14ac:dyDescent="0.2">
      <c r="A542" s="1"/>
      <c r="B542" s="3"/>
      <c r="C542" s="3"/>
      <c r="D542" s="3"/>
      <c r="E542" s="3"/>
      <c r="F542" s="1"/>
      <c r="G542" s="1"/>
      <c r="H542" s="1"/>
      <c r="I542" s="1"/>
      <c r="J542" s="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</row>
    <row r="543" spans="1:70" x14ac:dyDescent="0.2">
      <c r="A543" s="1"/>
      <c r="B543" s="3"/>
      <c r="C543" s="3"/>
      <c r="D543" s="3"/>
      <c r="E543" s="3"/>
      <c r="F543" s="1"/>
      <c r="G543" s="1"/>
      <c r="H543" s="1"/>
      <c r="I543" s="1"/>
      <c r="J543" s="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</row>
    <row r="544" spans="1:70" x14ac:dyDescent="0.2">
      <c r="A544" s="1"/>
      <c r="B544" s="3"/>
      <c r="C544" s="3"/>
      <c r="D544" s="3"/>
      <c r="E544" s="3"/>
      <c r="F544" s="1"/>
      <c r="G544" s="1"/>
      <c r="H544" s="1"/>
      <c r="I544" s="1"/>
      <c r="J544" s="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</row>
    <row r="545" spans="1:70" x14ac:dyDescent="0.2">
      <c r="A545" s="1"/>
      <c r="B545" s="3"/>
      <c r="C545" s="3"/>
      <c r="D545" s="3"/>
      <c r="E545" s="3"/>
      <c r="F545" s="1"/>
      <c r="G545" s="1"/>
      <c r="H545" s="1"/>
      <c r="I545" s="1"/>
      <c r="J545" s="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</row>
    <row r="546" spans="1:70" x14ac:dyDescent="0.2">
      <c r="A546" s="1"/>
      <c r="B546" s="3"/>
      <c r="C546" s="3"/>
      <c r="D546" s="3"/>
      <c r="E546" s="3"/>
      <c r="F546" s="1"/>
      <c r="G546" s="1"/>
      <c r="H546" s="1"/>
      <c r="I546" s="1"/>
      <c r="J546" s="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</row>
    <row r="547" spans="1:70" x14ac:dyDescent="0.2">
      <c r="A547" s="1"/>
      <c r="B547" s="3"/>
      <c r="C547" s="3"/>
      <c r="D547" s="3"/>
      <c r="E547" s="3"/>
      <c r="F547" s="1"/>
      <c r="G547" s="1"/>
      <c r="H547" s="1"/>
      <c r="I547" s="1"/>
      <c r="J547" s="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</row>
    <row r="548" spans="1:70" x14ac:dyDescent="0.2">
      <c r="A548" s="1"/>
      <c r="B548" s="3"/>
      <c r="C548" s="3"/>
      <c r="D548" s="3"/>
      <c r="E548" s="3"/>
      <c r="F548" s="1"/>
      <c r="G548" s="1"/>
      <c r="H548" s="1"/>
      <c r="I548" s="1"/>
      <c r="J548" s="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</row>
    <row r="549" spans="1:70" x14ac:dyDescent="0.2">
      <c r="A549" s="1"/>
      <c r="B549" s="3"/>
      <c r="C549" s="3"/>
      <c r="D549" s="3"/>
      <c r="E549" s="3"/>
      <c r="F549" s="1"/>
      <c r="G549" s="1"/>
      <c r="H549" s="1"/>
      <c r="I549" s="1"/>
      <c r="J549" s="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</row>
    <row r="550" spans="1:70" x14ac:dyDescent="0.2">
      <c r="A550" s="1"/>
      <c r="B550" s="3"/>
      <c r="C550" s="3"/>
      <c r="D550" s="3"/>
      <c r="E550" s="3"/>
      <c r="F550" s="1"/>
      <c r="G550" s="1"/>
      <c r="H550" s="1"/>
      <c r="I550" s="1"/>
      <c r="J550" s="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</row>
    <row r="551" spans="1:70" x14ac:dyDescent="0.2">
      <c r="A551" s="1"/>
      <c r="B551" s="3"/>
      <c r="C551" s="3"/>
      <c r="D551" s="3"/>
      <c r="E551" s="3"/>
      <c r="F551" s="1"/>
      <c r="G551" s="1"/>
      <c r="H551" s="1"/>
      <c r="I551" s="1"/>
      <c r="J551" s="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</row>
    <row r="552" spans="1:70" x14ac:dyDescent="0.2">
      <c r="A552" s="1"/>
      <c r="B552" s="3"/>
      <c r="C552" s="3"/>
      <c r="D552" s="3"/>
      <c r="E552" s="3"/>
      <c r="F552" s="1"/>
      <c r="G552" s="1"/>
      <c r="H552" s="1"/>
      <c r="I552" s="1"/>
      <c r="J552" s="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</row>
    <row r="553" spans="1:70" x14ac:dyDescent="0.2">
      <c r="A553" s="1"/>
      <c r="B553" s="3"/>
      <c r="C553" s="3"/>
      <c r="D553" s="3"/>
      <c r="E553" s="3"/>
      <c r="F553" s="1"/>
      <c r="G553" s="1"/>
      <c r="H553" s="1"/>
      <c r="I553" s="1"/>
      <c r="J553" s="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</row>
    <row r="554" spans="1:70" x14ac:dyDescent="0.2">
      <c r="A554" s="1"/>
      <c r="B554" s="3"/>
      <c r="C554" s="3"/>
      <c r="D554" s="3"/>
      <c r="E554" s="3"/>
      <c r="F554" s="1"/>
      <c r="G554" s="1"/>
      <c r="H554" s="1"/>
      <c r="I554" s="1"/>
      <c r="J554" s="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</row>
    <row r="555" spans="1:70" x14ac:dyDescent="0.2">
      <c r="A555" s="1"/>
      <c r="B555" s="3"/>
      <c r="C555" s="3"/>
      <c r="D555" s="3"/>
      <c r="E555" s="3"/>
      <c r="F555" s="1"/>
      <c r="G555" s="1"/>
      <c r="H555" s="1"/>
      <c r="I555" s="1"/>
      <c r="J555" s="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</row>
    <row r="556" spans="1:70" x14ac:dyDescent="0.2">
      <c r="A556" s="1"/>
      <c r="B556" s="3"/>
      <c r="C556" s="3"/>
      <c r="D556" s="3"/>
      <c r="E556" s="3"/>
      <c r="F556" s="1"/>
      <c r="G556" s="1"/>
      <c r="H556" s="1"/>
      <c r="I556" s="1"/>
      <c r="J556" s="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</row>
    <row r="557" spans="1:70" x14ac:dyDescent="0.2">
      <c r="A557" s="1"/>
      <c r="B557" s="3"/>
      <c r="C557" s="3"/>
      <c r="D557" s="3"/>
      <c r="E557" s="3"/>
      <c r="F557" s="1"/>
      <c r="G557" s="1"/>
      <c r="H557" s="1"/>
      <c r="I557" s="1"/>
      <c r="J557" s="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</row>
    <row r="558" spans="1:70" x14ac:dyDescent="0.2">
      <c r="A558" s="1"/>
      <c r="B558" s="3"/>
      <c r="C558" s="3"/>
      <c r="D558" s="3"/>
      <c r="E558" s="3"/>
      <c r="F558" s="1"/>
      <c r="G558" s="1"/>
      <c r="H558" s="1"/>
      <c r="I558" s="1"/>
      <c r="J558" s="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</row>
    <row r="559" spans="1:70" x14ac:dyDescent="0.2">
      <c r="A559" s="1"/>
      <c r="B559" s="3"/>
      <c r="C559" s="3"/>
      <c r="D559" s="3"/>
      <c r="E559" s="3"/>
      <c r="F559" s="1"/>
      <c r="G559" s="1"/>
      <c r="H559" s="1"/>
      <c r="I559" s="1"/>
      <c r="J559" s="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</row>
    <row r="560" spans="1:70" x14ac:dyDescent="0.2">
      <c r="A560" s="1"/>
      <c r="B560" s="3"/>
      <c r="C560" s="3"/>
      <c r="D560" s="3"/>
      <c r="E560" s="3"/>
      <c r="F560" s="1"/>
      <c r="G560" s="1"/>
      <c r="H560" s="1"/>
      <c r="I560" s="1"/>
      <c r="J560" s="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</row>
    <row r="561" spans="1:70" x14ac:dyDescent="0.2">
      <c r="A561" s="1"/>
      <c r="B561" s="3"/>
      <c r="C561" s="3"/>
      <c r="D561" s="3"/>
      <c r="E561" s="3"/>
      <c r="F561" s="1"/>
      <c r="G561" s="1"/>
      <c r="H561" s="1"/>
      <c r="I561" s="1"/>
      <c r="J561" s="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</row>
    <row r="562" spans="1:70" x14ac:dyDescent="0.2">
      <c r="A562" s="1"/>
      <c r="B562" s="3"/>
      <c r="C562" s="3"/>
      <c r="D562" s="3"/>
      <c r="E562" s="3"/>
      <c r="F562" s="1"/>
      <c r="G562" s="1"/>
      <c r="H562" s="1"/>
      <c r="I562" s="1"/>
      <c r="J562" s="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</row>
    <row r="563" spans="1:70" x14ac:dyDescent="0.2">
      <c r="A563" s="1"/>
      <c r="B563" s="3"/>
      <c r="C563" s="3"/>
      <c r="D563" s="3"/>
      <c r="E563" s="3"/>
      <c r="F563" s="1"/>
      <c r="G563" s="1"/>
      <c r="H563" s="1"/>
      <c r="I563" s="1"/>
      <c r="J563" s="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</row>
    <row r="564" spans="1:70" x14ac:dyDescent="0.2">
      <c r="A564" s="1"/>
      <c r="B564" s="3"/>
      <c r="C564" s="3"/>
      <c r="D564" s="3"/>
      <c r="E564" s="3"/>
      <c r="F564" s="1"/>
      <c r="G564" s="1"/>
      <c r="H564" s="1"/>
      <c r="I564" s="1"/>
      <c r="J564" s="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</row>
    <row r="565" spans="1:70" x14ac:dyDescent="0.2">
      <c r="A565" s="1"/>
      <c r="B565" s="3"/>
      <c r="C565" s="3"/>
      <c r="D565" s="3"/>
      <c r="E565" s="3"/>
      <c r="F565" s="1"/>
      <c r="G565" s="1"/>
      <c r="H565" s="1"/>
      <c r="I565" s="1"/>
      <c r="J565" s="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</row>
    <row r="566" spans="1:70" x14ac:dyDescent="0.2">
      <c r="A566" s="1"/>
      <c r="B566" s="3"/>
      <c r="C566" s="3"/>
      <c r="D566" s="3"/>
      <c r="E566" s="3"/>
      <c r="F566" s="1"/>
      <c r="G566" s="1"/>
      <c r="H566" s="1"/>
      <c r="I566" s="1"/>
      <c r="J566" s="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</row>
    <row r="567" spans="1:70" x14ac:dyDescent="0.2">
      <c r="A567" s="1"/>
      <c r="B567" s="3"/>
      <c r="C567" s="3"/>
      <c r="D567" s="3"/>
      <c r="E567" s="3"/>
      <c r="F567" s="1"/>
      <c r="G567" s="1"/>
      <c r="H567" s="1"/>
      <c r="I567" s="1"/>
      <c r="J567" s="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</row>
    <row r="568" spans="1:70" x14ac:dyDescent="0.2">
      <c r="A568" s="1"/>
      <c r="B568" s="3"/>
      <c r="C568" s="3"/>
      <c r="D568" s="3"/>
      <c r="E568" s="3"/>
      <c r="F568" s="1"/>
      <c r="G568" s="1"/>
      <c r="H568" s="1"/>
      <c r="I568" s="1"/>
      <c r="J568" s="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</row>
    <row r="569" spans="1:70" x14ac:dyDescent="0.2">
      <c r="A569" s="1"/>
      <c r="B569" s="3"/>
      <c r="C569" s="3"/>
      <c r="D569" s="3"/>
      <c r="E569" s="3"/>
      <c r="F569" s="1"/>
      <c r="G569" s="1"/>
      <c r="H569" s="1"/>
      <c r="I569" s="1"/>
      <c r="J569" s="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</row>
    <row r="570" spans="1:70" x14ac:dyDescent="0.2">
      <c r="A570" s="1"/>
      <c r="B570" s="3"/>
      <c r="C570" s="3"/>
      <c r="D570" s="3"/>
      <c r="E570" s="3"/>
      <c r="F570" s="1"/>
      <c r="G570" s="1"/>
      <c r="H570" s="1"/>
      <c r="I570" s="1"/>
      <c r="J570" s="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</row>
    <row r="571" spans="1:70" x14ac:dyDescent="0.2">
      <c r="A571" s="1"/>
      <c r="B571" s="3"/>
      <c r="C571" s="3"/>
      <c r="D571" s="3"/>
      <c r="E571" s="3"/>
      <c r="F571" s="1"/>
      <c r="G571" s="1"/>
      <c r="H571" s="1"/>
      <c r="I571" s="1"/>
      <c r="J571" s="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</row>
    <row r="572" spans="1:70" x14ac:dyDescent="0.2">
      <c r="A572" s="1"/>
      <c r="B572" s="3"/>
      <c r="C572" s="3"/>
      <c r="D572" s="3"/>
      <c r="E572" s="3"/>
      <c r="F572" s="1"/>
      <c r="G572" s="1"/>
      <c r="H572" s="1"/>
      <c r="I572" s="1"/>
      <c r="J572" s="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</row>
    <row r="573" spans="1:70" x14ac:dyDescent="0.2">
      <c r="A573" s="1"/>
      <c r="B573" s="3"/>
      <c r="C573" s="3"/>
      <c r="D573" s="3"/>
      <c r="E573" s="3"/>
      <c r="F573" s="1"/>
      <c r="G573" s="1"/>
      <c r="H573" s="1"/>
      <c r="I573" s="1"/>
      <c r="J573" s="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</row>
    <row r="574" spans="1:70" x14ac:dyDescent="0.2">
      <c r="A574" s="1"/>
      <c r="B574" s="3"/>
      <c r="C574" s="3"/>
      <c r="D574" s="3"/>
      <c r="E574" s="3"/>
      <c r="F574" s="1"/>
      <c r="G574" s="1"/>
      <c r="H574" s="1"/>
      <c r="I574" s="1"/>
      <c r="J574" s="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</row>
    <row r="575" spans="1:70" x14ac:dyDescent="0.2">
      <c r="A575" s="1"/>
      <c r="B575" s="3"/>
      <c r="C575" s="3"/>
      <c r="D575" s="3"/>
      <c r="E575" s="3"/>
      <c r="F575" s="1"/>
      <c r="G575" s="1"/>
      <c r="H575" s="1"/>
      <c r="I575" s="1"/>
      <c r="J575" s="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</row>
    <row r="576" spans="1:70" x14ac:dyDescent="0.2">
      <c r="A576" s="1"/>
      <c r="B576" s="3"/>
      <c r="C576" s="3"/>
      <c r="D576" s="3"/>
      <c r="E576" s="3"/>
      <c r="F576" s="1"/>
      <c r="G576" s="1"/>
      <c r="H576" s="1"/>
      <c r="I576" s="1"/>
      <c r="J576" s="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</row>
    <row r="577" spans="1:70" x14ac:dyDescent="0.2">
      <c r="A577" s="1"/>
      <c r="B577" s="3"/>
      <c r="C577" s="3"/>
      <c r="D577" s="3"/>
      <c r="E577" s="3"/>
      <c r="F577" s="1"/>
      <c r="G577" s="1"/>
      <c r="H577" s="1"/>
      <c r="I577" s="1"/>
      <c r="J577" s="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</row>
    <row r="578" spans="1:70" x14ac:dyDescent="0.2">
      <c r="A578" s="1"/>
      <c r="B578" s="3"/>
      <c r="C578" s="3"/>
      <c r="D578" s="3"/>
      <c r="E578" s="3"/>
      <c r="F578" s="1"/>
      <c r="G578" s="1"/>
      <c r="H578" s="1"/>
      <c r="I578" s="1"/>
      <c r="J578" s="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</row>
    <row r="579" spans="1:70" x14ac:dyDescent="0.2">
      <c r="A579" s="1"/>
      <c r="B579" s="3"/>
      <c r="C579" s="3"/>
      <c r="D579" s="3"/>
      <c r="E579" s="3"/>
      <c r="F579" s="1"/>
      <c r="G579" s="1"/>
      <c r="H579" s="1"/>
      <c r="I579" s="1"/>
      <c r="J579" s="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</row>
    <row r="580" spans="1:70" x14ac:dyDescent="0.2">
      <c r="A580" s="1"/>
      <c r="B580" s="3"/>
      <c r="C580" s="3"/>
      <c r="D580" s="3"/>
      <c r="E580" s="3"/>
      <c r="F580" s="1"/>
      <c r="G580" s="1"/>
      <c r="H580" s="1"/>
      <c r="I580" s="1"/>
      <c r="J580" s="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</row>
    <row r="581" spans="1:70" x14ac:dyDescent="0.2">
      <c r="A581" s="1"/>
      <c r="B581" s="3"/>
      <c r="C581" s="3"/>
      <c r="D581" s="3"/>
      <c r="E581" s="3"/>
      <c r="F581" s="1"/>
      <c r="G581" s="1"/>
      <c r="H581" s="1"/>
      <c r="I581" s="1"/>
      <c r="J581" s="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</row>
    <row r="582" spans="1:70" x14ac:dyDescent="0.2">
      <c r="A582" s="1"/>
      <c r="B582" s="3"/>
      <c r="C582" s="3"/>
      <c r="D582" s="3"/>
      <c r="E582" s="3"/>
      <c r="F582" s="1"/>
      <c r="G582" s="1"/>
      <c r="H582" s="1"/>
      <c r="I582" s="1"/>
      <c r="J582" s="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</row>
    <row r="583" spans="1:70" x14ac:dyDescent="0.2">
      <c r="A583" s="1"/>
      <c r="B583" s="3"/>
      <c r="C583" s="3"/>
      <c r="D583" s="3"/>
      <c r="E583" s="3"/>
      <c r="F583" s="1"/>
      <c r="G583" s="1"/>
      <c r="H583" s="1"/>
      <c r="I583" s="1"/>
      <c r="J583" s="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</row>
    <row r="584" spans="1:70" x14ac:dyDescent="0.2">
      <c r="A584" s="1"/>
      <c r="B584" s="3"/>
      <c r="C584" s="3"/>
      <c r="D584" s="3"/>
      <c r="E584" s="3"/>
      <c r="F584" s="1"/>
      <c r="G584" s="1"/>
      <c r="H584" s="1"/>
      <c r="I584" s="1"/>
      <c r="J584" s="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</row>
    <row r="585" spans="1:70" x14ac:dyDescent="0.2">
      <c r="A585" s="1"/>
      <c r="B585" s="3"/>
      <c r="C585" s="3"/>
      <c r="D585" s="3"/>
      <c r="E585" s="3"/>
      <c r="F585" s="1"/>
      <c r="G585" s="1"/>
      <c r="H585" s="1"/>
      <c r="I585" s="1"/>
      <c r="J585" s="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</row>
    <row r="586" spans="1:70" x14ac:dyDescent="0.2">
      <c r="A586" s="1"/>
      <c r="B586" s="3"/>
      <c r="C586" s="3"/>
      <c r="D586" s="3"/>
      <c r="E586" s="3"/>
      <c r="F586" s="1"/>
      <c r="G586" s="1"/>
      <c r="H586" s="1"/>
      <c r="I586" s="1"/>
      <c r="J586" s="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</row>
    <row r="587" spans="1:70" x14ac:dyDescent="0.2">
      <c r="A587" s="1"/>
      <c r="B587" s="3"/>
      <c r="C587" s="3"/>
      <c r="D587" s="3"/>
      <c r="E587" s="3"/>
      <c r="F587" s="1"/>
      <c r="G587" s="1"/>
      <c r="H587" s="1"/>
      <c r="I587" s="1"/>
      <c r="J587" s="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</row>
    <row r="588" spans="1:70" x14ac:dyDescent="0.2">
      <c r="A588" s="1"/>
      <c r="B588" s="3"/>
      <c r="C588" s="3"/>
      <c r="D588" s="3"/>
      <c r="E588" s="3"/>
      <c r="F588" s="1"/>
      <c r="G588" s="1"/>
      <c r="H588" s="1"/>
      <c r="I588" s="1"/>
      <c r="J588" s="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</row>
    <row r="589" spans="1:70" x14ac:dyDescent="0.2">
      <c r="A589" s="1"/>
      <c r="B589" s="3"/>
      <c r="C589" s="3"/>
      <c r="D589" s="3"/>
      <c r="E589" s="3"/>
      <c r="F589" s="1"/>
      <c r="G589" s="1"/>
      <c r="H589" s="1"/>
      <c r="I589" s="1"/>
      <c r="J589" s="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</row>
    <row r="590" spans="1:70" x14ac:dyDescent="0.2">
      <c r="A590" s="1"/>
      <c r="B590" s="3"/>
      <c r="C590" s="3"/>
      <c r="D590" s="3"/>
      <c r="E590" s="3"/>
      <c r="F590" s="1"/>
      <c r="G590" s="1"/>
      <c r="H590" s="1"/>
      <c r="I590" s="1"/>
      <c r="J590" s="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</row>
    <row r="591" spans="1:70" x14ac:dyDescent="0.2">
      <c r="A591" s="1"/>
      <c r="B591" s="3"/>
      <c r="C591" s="3"/>
      <c r="D591" s="3"/>
      <c r="E591" s="3"/>
      <c r="F591" s="1"/>
      <c r="G591" s="1"/>
      <c r="H591" s="1"/>
      <c r="I591" s="1"/>
      <c r="J591" s="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</row>
    <row r="592" spans="1:70" x14ac:dyDescent="0.2">
      <c r="A592" s="1"/>
      <c r="B592" s="3"/>
      <c r="C592" s="3"/>
      <c r="D592" s="3"/>
      <c r="E592" s="3"/>
      <c r="F592" s="1"/>
      <c r="G592" s="1"/>
      <c r="H592" s="1"/>
      <c r="I592" s="1"/>
      <c r="J592" s="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</row>
    <row r="593" spans="1:70" x14ac:dyDescent="0.2">
      <c r="A593" s="1"/>
      <c r="B593" s="3"/>
      <c r="C593" s="3"/>
      <c r="D593" s="3"/>
      <c r="E593" s="3"/>
      <c r="F593" s="1"/>
      <c r="G593" s="1"/>
      <c r="H593" s="1"/>
      <c r="I593" s="1"/>
      <c r="J593" s="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</row>
    <row r="594" spans="1:70" x14ac:dyDescent="0.2">
      <c r="A594" s="1"/>
      <c r="B594" s="3"/>
      <c r="C594" s="3"/>
      <c r="D594" s="3"/>
      <c r="E594" s="3"/>
      <c r="F594" s="1"/>
      <c r="G594" s="1"/>
      <c r="H594" s="1"/>
      <c r="I594" s="1"/>
      <c r="J594" s="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</row>
    <row r="595" spans="1:70" x14ac:dyDescent="0.2">
      <c r="A595" s="1"/>
      <c r="B595" s="3"/>
      <c r="C595" s="3"/>
      <c r="D595" s="3"/>
      <c r="E595" s="3"/>
      <c r="F595" s="1"/>
      <c r="G595" s="1"/>
      <c r="H595" s="1"/>
      <c r="I595" s="1"/>
      <c r="J595" s="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</row>
    <row r="596" spans="1:70" x14ac:dyDescent="0.2">
      <c r="A596" s="1"/>
      <c r="B596" s="3"/>
      <c r="C596" s="3"/>
      <c r="D596" s="3"/>
      <c r="E596" s="3"/>
      <c r="F596" s="1"/>
      <c r="G596" s="1"/>
      <c r="H596" s="1"/>
      <c r="I596" s="1"/>
      <c r="J596" s="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</row>
    <row r="597" spans="1:70" x14ac:dyDescent="0.2">
      <c r="A597" s="1"/>
      <c r="B597" s="3"/>
      <c r="C597" s="3"/>
      <c r="D597" s="3"/>
      <c r="E597" s="3"/>
      <c r="F597" s="1"/>
      <c r="G597" s="1"/>
      <c r="H597" s="1"/>
      <c r="I597" s="1"/>
      <c r="J597" s="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</row>
    <row r="598" spans="1:70" x14ac:dyDescent="0.2">
      <c r="A598" s="1"/>
      <c r="B598" s="3"/>
      <c r="C598" s="3"/>
      <c r="D598" s="3"/>
      <c r="E598" s="3"/>
      <c r="F598" s="1"/>
      <c r="G598" s="1"/>
      <c r="H598" s="1"/>
      <c r="I598" s="1"/>
      <c r="J598" s="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</row>
    <row r="599" spans="1:70" x14ac:dyDescent="0.2">
      <c r="A599" s="1"/>
      <c r="B599" s="3"/>
      <c r="C599" s="3"/>
      <c r="D599" s="3"/>
      <c r="E599" s="3"/>
      <c r="F599" s="1"/>
      <c r="G599" s="1"/>
      <c r="H599" s="1"/>
      <c r="I599" s="1"/>
      <c r="J599" s="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</row>
    <row r="600" spans="1:70" x14ac:dyDescent="0.2">
      <c r="A600" s="1"/>
      <c r="B600" s="3"/>
      <c r="C600" s="3"/>
      <c r="D600" s="3"/>
      <c r="E600" s="3"/>
      <c r="F600" s="1"/>
      <c r="G600" s="1"/>
      <c r="H600" s="1"/>
      <c r="I600" s="1"/>
      <c r="J600" s="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</row>
    <row r="601" spans="1:70" x14ac:dyDescent="0.2">
      <c r="A601" s="1"/>
      <c r="B601" s="3"/>
      <c r="C601" s="3"/>
      <c r="D601" s="3"/>
      <c r="E601" s="3"/>
      <c r="F601" s="1"/>
      <c r="G601" s="1"/>
      <c r="H601" s="1"/>
      <c r="I601" s="1"/>
      <c r="J601" s="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</row>
    <row r="602" spans="1:70" x14ac:dyDescent="0.2">
      <c r="A602" s="1"/>
      <c r="B602" s="3"/>
      <c r="C602" s="3"/>
      <c r="D602" s="3"/>
      <c r="E602" s="3"/>
      <c r="F602" s="1"/>
      <c r="G602" s="1"/>
      <c r="H602" s="1"/>
      <c r="I602" s="1"/>
      <c r="J602" s="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</row>
    <row r="603" spans="1:70" x14ac:dyDescent="0.2">
      <c r="A603" s="1"/>
      <c r="B603" s="3"/>
      <c r="C603" s="3"/>
      <c r="D603" s="3"/>
      <c r="E603" s="3"/>
      <c r="F603" s="1"/>
      <c r="G603" s="1"/>
      <c r="H603" s="1"/>
      <c r="I603" s="1"/>
      <c r="J603" s="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</row>
    <row r="604" spans="1:70" x14ac:dyDescent="0.2">
      <c r="A604" s="1"/>
      <c r="B604" s="3"/>
      <c r="C604" s="3"/>
      <c r="D604" s="3"/>
      <c r="E604" s="3"/>
      <c r="F604" s="1"/>
      <c r="G604" s="1"/>
      <c r="H604" s="1"/>
      <c r="I604" s="1"/>
      <c r="J604" s="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</row>
    <row r="605" spans="1:70" x14ac:dyDescent="0.2">
      <c r="A605" s="1"/>
      <c r="B605" s="3"/>
      <c r="C605" s="3"/>
      <c r="D605" s="3"/>
      <c r="E605" s="3"/>
      <c r="F605" s="1"/>
      <c r="G605" s="1"/>
      <c r="H605" s="1"/>
      <c r="I605" s="1"/>
      <c r="J605" s="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</row>
    <row r="606" spans="1:70" x14ac:dyDescent="0.2">
      <c r="A606" s="1"/>
      <c r="B606" s="3"/>
      <c r="C606" s="3"/>
      <c r="D606" s="3"/>
      <c r="E606" s="3"/>
      <c r="F606" s="1"/>
      <c r="G606" s="1"/>
      <c r="H606" s="1"/>
      <c r="I606" s="1"/>
      <c r="J606" s="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</row>
    <row r="607" spans="1:70" x14ac:dyDescent="0.2">
      <c r="A607" s="1"/>
      <c r="B607" s="3"/>
      <c r="C607" s="3"/>
      <c r="D607" s="3"/>
      <c r="E607" s="3"/>
      <c r="F607" s="1"/>
      <c r="G607" s="1"/>
      <c r="H607" s="1"/>
      <c r="I607" s="1"/>
      <c r="J607" s="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</row>
    <row r="608" spans="1:70" x14ac:dyDescent="0.2">
      <c r="A608" s="1"/>
      <c r="B608" s="3"/>
      <c r="C608" s="3"/>
      <c r="D608" s="3"/>
      <c r="E608" s="3"/>
      <c r="F608" s="1"/>
      <c r="G608" s="1"/>
      <c r="H608" s="1"/>
      <c r="I608" s="1"/>
      <c r="J608" s="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</row>
    <row r="609" spans="1:70" x14ac:dyDescent="0.2">
      <c r="A609" s="1"/>
      <c r="B609" s="3"/>
      <c r="C609" s="3"/>
      <c r="D609" s="3"/>
      <c r="E609" s="3"/>
      <c r="F609" s="1"/>
      <c r="G609" s="1"/>
      <c r="H609" s="1"/>
      <c r="I609" s="1"/>
      <c r="J609" s="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</row>
    <row r="610" spans="1:70" x14ac:dyDescent="0.2">
      <c r="A610" s="1"/>
      <c r="B610" s="3"/>
      <c r="C610" s="3"/>
      <c r="D610" s="3"/>
      <c r="E610" s="3"/>
      <c r="F610" s="1"/>
      <c r="G610" s="1"/>
      <c r="H610" s="1"/>
      <c r="I610" s="1"/>
      <c r="J610" s="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</row>
    <row r="611" spans="1:70" x14ac:dyDescent="0.2">
      <c r="A611" s="1"/>
      <c r="B611" s="3"/>
      <c r="C611" s="3"/>
      <c r="D611" s="3"/>
      <c r="E611" s="3"/>
      <c r="F611" s="1"/>
      <c r="G611" s="1"/>
      <c r="H611" s="1"/>
      <c r="I611" s="1"/>
      <c r="J611" s="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</row>
    <row r="612" spans="1:70" x14ac:dyDescent="0.2">
      <c r="A612" s="1"/>
      <c r="B612" s="3"/>
      <c r="C612" s="3"/>
      <c r="D612" s="3"/>
      <c r="E612" s="3"/>
      <c r="F612" s="1"/>
      <c r="G612" s="1"/>
      <c r="H612" s="1"/>
      <c r="I612" s="1"/>
      <c r="J612" s="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</row>
    <row r="613" spans="1:70" x14ac:dyDescent="0.2">
      <c r="A613" s="1"/>
      <c r="B613" s="3"/>
      <c r="C613" s="3"/>
      <c r="D613" s="3"/>
      <c r="E613" s="3"/>
      <c r="F613" s="1"/>
      <c r="G613" s="1"/>
      <c r="H613" s="1"/>
      <c r="I613" s="1"/>
      <c r="J613" s="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</row>
    <row r="614" spans="1:70" x14ac:dyDescent="0.2">
      <c r="A614" s="1"/>
      <c r="B614" s="3"/>
      <c r="C614" s="3"/>
      <c r="D614" s="3"/>
      <c r="E614" s="3"/>
      <c r="F614" s="1"/>
      <c r="G614" s="1"/>
      <c r="H614" s="1"/>
      <c r="I614" s="1"/>
      <c r="J614" s="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</row>
    <row r="615" spans="1:70" x14ac:dyDescent="0.2">
      <c r="A615" s="1"/>
      <c r="B615" s="3"/>
      <c r="C615" s="3"/>
      <c r="D615" s="3"/>
      <c r="E615" s="3"/>
      <c r="F615" s="1"/>
      <c r="G615" s="1"/>
      <c r="H615" s="1"/>
      <c r="I615" s="1"/>
      <c r="J615" s="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</row>
    <row r="616" spans="1:70" x14ac:dyDescent="0.2">
      <c r="A616" s="1"/>
      <c r="B616" s="3"/>
      <c r="C616" s="3"/>
      <c r="D616" s="3"/>
      <c r="E616" s="3"/>
      <c r="F616" s="1"/>
      <c r="G616" s="1"/>
      <c r="H616" s="1"/>
      <c r="I616" s="1"/>
      <c r="J616" s="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</row>
    <row r="617" spans="1:70" x14ac:dyDescent="0.2">
      <c r="A617" s="1"/>
      <c r="B617" s="3"/>
      <c r="C617" s="3"/>
      <c r="D617" s="3"/>
      <c r="E617" s="3"/>
      <c r="F617" s="1"/>
      <c r="G617" s="1"/>
      <c r="H617" s="1"/>
      <c r="I617" s="1"/>
      <c r="J617" s="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</row>
    <row r="618" spans="1:70" x14ac:dyDescent="0.2">
      <c r="A618" s="1"/>
      <c r="B618" s="3"/>
      <c r="C618" s="3"/>
      <c r="D618" s="3"/>
      <c r="E618" s="3"/>
      <c r="F618" s="1"/>
      <c r="G618" s="1"/>
      <c r="H618" s="1"/>
      <c r="I618" s="1"/>
      <c r="J618" s="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</row>
    <row r="619" spans="1:70" x14ac:dyDescent="0.2">
      <c r="A619" s="1"/>
      <c r="B619" s="3"/>
      <c r="C619" s="3"/>
      <c r="D619" s="3"/>
      <c r="E619" s="3"/>
      <c r="F619" s="1"/>
      <c r="G619" s="1"/>
      <c r="H619" s="1"/>
      <c r="I619" s="1"/>
      <c r="J619" s="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</row>
    <row r="620" spans="1:70" x14ac:dyDescent="0.2">
      <c r="A620" s="1"/>
      <c r="B620" s="3"/>
      <c r="C620" s="3"/>
      <c r="D620" s="3"/>
      <c r="E620" s="3"/>
      <c r="F620" s="1"/>
      <c r="G620" s="1"/>
      <c r="H620" s="1"/>
      <c r="I620" s="1"/>
      <c r="J620" s="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</row>
    <row r="621" spans="1:70" x14ac:dyDescent="0.2">
      <c r="A621" s="1"/>
      <c r="B621" s="3"/>
      <c r="C621" s="3"/>
      <c r="D621" s="3"/>
      <c r="E621" s="3"/>
      <c r="F621" s="1"/>
      <c r="G621" s="1"/>
      <c r="H621" s="1"/>
      <c r="I621" s="1"/>
      <c r="J621" s="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</row>
    <row r="622" spans="1:70" x14ac:dyDescent="0.2">
      <c r="A622" s="1"/>
      <c r="B622" s="3"/>
      <c r="C622" s="3"/>
      <c r="D622" s="3"/>
      <c r="E622" s="3"/>
      <c r="F622" s="1"/>
      <c r="G622" s="1"/>
      <c r="H622" s="1"/>
      <c r="I622" s="1"/>
      <c r="J622" s="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</row>
    <row r="623" spans="1:70" x14ac:dyDescent="0.2">
      <c r="A623" s="1"/>
      <c r="B623" s="3"/>
      <c r="C623" s="3"/>
      <c r="D623" s="3"/>
      <c r="E623" s="3"/>
      <c r="F623" s="1"/>
      <c r="G623" s="1"/>
      <c r="H623" s="1"/>
      <c r="I623" s="1"/>
      <c r="J623" s="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</row>
    <row r="624" spans="1:70" x14ac:dyDescent="0.2">
      <c r="A624" s="1"/>
      <c r="B624" s="3"/>
      <c r="C624" s="3"/>
      <c r="D624" s="3"/>
      <c r="E624" s="3"/>
      <c r="F624" s="1"/>
      <c r="G624" s="1"/>
      <c r="H624" s="1"/>
      <c r="I624" s="1"/>
      <c r="J624" s="1"/>
    </row>
    <row r="625" spans="1:10" x14ac:dyDescent="0.2">
      <c r="A625" s="14"/>
      <c r="B625" s="3"/>
      <c r="C625" s="20"/>
      <c r="D625" s="20"/>
      <c r="E625" s="20"/>
      <c r="F625" s="14"/>
      <c r="G625" s="14"/>
      <c r="H625" s="14"/>
      <c r="I625" s="14"/>
      <c r="J625" s="14"/>
    </row>
    <row r="626" spans="1:10" x14ac:dyDescent="0.2">
      <c r="B626" s="20"/>
    </row>
  </sheetData>
  <mergeCells count="14">
    <mergeCell ref="F75:I75"/>
    <mergeCell ref="F81:I81"/>
    <mergeCell ref="B77:C77"/>
    <mergeCell ref="D84:G84"/>
    <mergeCell ref="B49:C49"/>
    <mergeCell ref="F66:I66"/>
    <mergeCell ref="F67:I67"/>
    <mergeCell ref="B69:C69"/>
    <mergeCell ref="F74:I74"/>
    <mergeCell ref="B1:C1"/>
    <mergeCell ref="B2:D2"/>
    <mergeCell ref="F45:H45"/>
    <mergeCell ref="F46:H46"/>
    <mergeCell ref="F47:H47"/>
  </mergeCells>
  <phoneticPr fontId="0" type="noConversion"/>
  <pageMargins left="0.35433070866141736" right="0.31496062992125984" top="0.6692913385826772" bottom="0.19685039370078741" header="0.39370078740157483" footer="0.51181102362204722"/>
  <pageSetup paperSize="9" scale="73" orientation="landscape" horizontalDpi="4294967294" verticalDpi="200" r:id="rId1"/>
  <headerFooter alignWithMargins="0"/>
  <rowBreaks count="5" manualBreakCount="5">
    <brk id="35" max="10" man="1"/>
    <brk id="48" max="10" man="1"/>
    <brk id="58" max="10" man="1"/>
    <brk id="68" max="10" man="1"/>
    <brk id="8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="60" zoomScaleNormal="100" workbookViewId="0">
      <selection activeCell="C12" sqref="C12"/>
    </sheetView>
  </sheetViews>
  <sheetFormatPr defaultRowHeight="12.75" x14ac:dyDescent="0.2"/>
  <cols>
    <col min="1" max="1" width="5.7109375" customWidth="1"/>
    <col min="2" max="2" width="11.7109375" style="371" customWidth="1"/>
    <col min="3" max="3" width="32.85546875" customWidth="1"/>
    <col min="4" max="4" width="17.7109375" customWidth="1"/>
    <col min="5" max="5" width="14.42578125" customWidth="1"/>
    <col min="6" max="6" width="16" customWidth="1"/>
  </cols>
  <sheetData>
    <row r="1" spans="1:7" x14ac:dyDescent="0.2">
      <c r="A1" s="368" t="s">
        <v>445</v>
      </c>
      <c r="B1" s="368"/>
      <c r="C1" s="368"/>
    </row>
    <row r="3" spans="1:7" x14ac:dyDescent="0.2">
      <c r="A3" s="372" t="s">
        <v>4</v>
      </c>
      <c r="B3" s="373" t="s">
        <v>491</v>
      </c>
      <c r="C3" s="373" t="s">
        <v>492</v>
      </c>
      <c r="D3" s="373" t="s">
        <v>493</v>
      </c>
      <c r="E3" s="373" t="s">
        <v>494</v>
      </c>
      <c r="F3" s="374" t="s">
        <v>3</v>
      </c>
    </row>
    <row r="4" spans="1:7" ht="33" customHeight="1" x14ac:dyDescent="0.2">
      <c r="A4" s="372"/>
      <c r="B4" s="375"/>
      <c r="C4" s="375"/>
      <c r="D4" s="375"/>
      <c r="E4" s="375"/>
      <c r="F4" s="374"/>
    </row>
    <row r="5" spans="1:7" ht="127.5" x14ac:dyDescent="0.2">
      <c r="A5" s="2">
        <v>1</v>
      </c>
      <c r="B5" s="2">
        <v>2010</v>
      </c>
      <c r="C5" s="13" t="s">
        <v>521</v>
      </c>
      <c r="D5" s="190" t="s">
        <v>519</v>
      </c>
      <c r="E5" s="190" t="s">
        <v>520</v>
      </c>
      <c r="F5" s="2">
        <v>1</v>
      </c>
    </row>
    <row r="6" spans="1:7" x14ac:dyDescent="0.2">
      <c r="A6" s="370"/>
      <c r="B6" s="370"/>
      <c r="C6" s="369"/>
      <c r="D6" s="369"/>
      <c r="E6" s="369"/>
      <c r="F6" s="369"/>
    </row>
    <row r="8" spans="1:7" x14ac:dyDescent="0.2">
      <c r="E8" s="376" t="s">
        <v>269</v>
      </c>
      <c r="F8" s="376">
        <v>1</v>
      </c>
    </row>
    <row r="10" spans="1:7" x14ac:dyDescent="0.2">
      <c r="B10" s="386" t="s">
        <v>522</v>
      </c>
      <c r="C10" s="115"/>
      <c r="D10" s="385" t="s">
        <v>523</v>
      </c>
      <c r="E10" s="385"/>
      <c r="F10" s="385"/>
      <c r="G10" s="385"/>
    </row>
  </sheetData>
  <mergeCells count="8">
    <mergeCell ref="F3:F4"/>
    <mergeCell ref="A1:C1"/>
    <mergeCell ref="D10:G10"/>
    <mergeCell ref="A3:A4"/>
    <mergeCell ref="B3:B4"/>
    <mergeCell ref="C3:C4"/>
    <mergeCell ref="D3:D4"/>
    <mergeCell ref="E3:E4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view="pageBreakPreview" topLeftCell="A4" zoomScale="60" zoomScaleNormal="100" workbookViewId="0">
      <selection activeCell="C18" sqref="C18"/>
    </sheetView>
  </sheetViews>
  <sheetFormatPr defaultRowHeight="12.75" x14ac:dyDescent="0.2"/>
  <cols>
    <col min="3" max="3" width="35.5703125" customWidth="1"/>
    <col min="4" max="4" width="20.140625" customWidth="1"/>
    <col min="8" max="8" width="10.85546875" customWidth="1"/>
    <col min="9" max="9" width="13.28515625" customWidth="1"/>
  </cols>
  <sheetData>
    <row r="2" spans="2:10" ht="56.25" customHeight="1" x14ac:dyDescent="0.2">
      <c r="B2" s="22"/>
      <c r="C2" s="294" t="s">
        <v>54</v>
      </c>
      <c r="D2" s="295"/>
      <c r="E2" s="295"/>
      <c r="F2" s="22"/>
      <c r="G2" s="22"/>
      <c r="H2" s="22"/>
      <c r="I2" s="22"/>
      <c r="J2" s="22"/>
    </row>
    <row r="3" spans="2:10" x14ac:dyDescent="0.2">
      <c r="B3" s="22"/>
      <c r="C3" s="22"/>
      <c r="D3" s="22"/>
      <c r="E3" s="22"/>
      <c r="F3" s="22"/>
      <c r="G3" s="22"/>
      <c r="H3" s="22"/>
      <c r="I3" s="22"/>
      <c r="J3" s="22"/>
    </row>
    <row r="4" spans="2:10" x14ac:dyDescent="0.2">
      <c r="B4" s="296" t="s">
        <v>4</v>
      </c>
      <c r="C4" s="296" t="s">
        <v>6</v>
      </c>
      <c r="D4" s="296" t="s">
        <v>13</v>
      </c>
      <c r="E4" s="296" t="s">
        <v>7</v>
      </c>
      <c r="F4" s="297" t="s">
        <v>8</v>
      </c>
      <c r="G4" s="300" t="s">
        <v>9</v>
      </c>
      <c r="H4" s="296" t="s">
        <v>26</v>
      </c>
      <c r="I4" s="296" t="s">
        <v>25</v>
      </c>
      <c r="J4" s="297" t="s">
        <v>3</v>
      </c>
    </row>
    <row r="5" spans="2:10" ht="42" customHeight="1" x14ac:dyDescent="0.2">
      <c r="B5" s="296"/>
      <c r="C5" s="296"/>
      <c r="D5" s="296"/>
      <c r="E5" s="296"/>
      <c r="F5" s="298"/>
      <c r="G5" s="300"/>
      <c r="H5" s="296"/>
      <c r="I5" s="296"/>
      <c r="J5" s="298"/>
    </row>
    <row r="6" spans="2:10" x14ac:dyDescent="0.2">
      <c r="B6" s="24"/>
      <c r="C6" s="25"/>
      <c r="D6" s="25"/>
      <c r="E6" s="25"/>
      <c r="F6" s="26"/>
      <c r="G6" s="27"/>
      <c r="H6" s="27"/>
      <c r="I6" s="28"/>
      <c r="J6" s="29"/>
    </row>
    <row r="7" spans="2:10" ht="137.25" customHeight="1" x14ac:dyDescent="0.2">
      <c r="B7" s="96" t="s">
        <v>10</v>
      </c>
      <c r="C7" s="95" t="s">
        <v>488</v>
      </c>
      <c r="D7" s="95" t="s">
        <v>487</v>
      </c>
      <c r="E7" s="95" t="s">
        <v>489</v>
      </c>
      <c r="F7" s="94" t="s">
        <v>490</v>
      </c>
      <c r="G7" s="73">
        <v>2017</v>
      </c>
      <c r="H7" s="73">
        <v>35</v>
      </c>
      <c r="I7" s="94" t="s">
        <v>33</v>
      </c>
      <c r="J7" s="31">
        <f>I7/10</f>
        <v>0.5</v>
      </c>
    </row>
    <row r="8" spans="2:10" x14ac:dyDescent="0.2">
      <c r="B8" s="96" t="s">
        <v>11</v>
      </c>
      <c r="C8" s="95"/>
      <c r="D8" s="95"/>
      <c r="E8" s="95"/>
      <c r="F8" s="94"/>
      <c r="G8" s="73"/>
      <c r="H8" s="73"/>
      <c r="I8" s="94"/>
      <c r="J8" s="31">
        <f>I8/10</f>
        <v>0</v>
      </c>
    </row>
    <row r="9" spans="2:10" x14ac:dyDescent="0.2">
      <c r="B9" s="96" t="s">
        <v>12</v>
      </c>
      <c r="C9" s="95"/>
      <c r="D9" s="95"/>
      <c r="E9" s="95"/>
      <c r="F9" s="94"/>
      <c r="G9" s="73"/>
      <c r="H9" s="73"/>
      <c r="I9" s="94"/>
      <c r="J9" s="31">
        <f>I9/10</f>
        <v>0</v>
      </c>
    </row>
    <row r="10" spans="2:10" ht="15.75" x14ac:dyDescent="0.2">
      <c r="B10" s="97" t="s">
        <v>32</v>
      </c>
      <c r="C10" s="77"/>
      <c r="D10" s="77"/>
      <c r="E10" s="77"/>
      <c r="F10" s="78"/>
      <c r="G10" s="79"/>
      <c r="H10" s="79"/>
      <c r="I10" s="79"/>
      <c r="J10" s="31">
        <f>I10/10</f>
        <v>0</v>
      </c>
    </row>
    <row r="11" spans="2:10" x14ac:dyDescent="0.2">
      <c r="B11" s="32"/>
      <c r="C11" s="33"/>
      <c r="D11" s="33"/>
      <c r="E11" s="33"/>
      <c r="F11" s="34"/>
      <c r="G11" s="299" t="s">
        <v>55</v>
      </c>
      <c r="H11" s="299"/>
      <c r="I11" s="299"/>
      <c r="J11" s="35">
        <f>SUM(J7:J10)</f>
        <v>0.5</v>
      </c>
    </row>
    <row r="14" spans="2:10" x14ac:dyDescent="0.2">
      <c r="C14" s="386" t="s">
        <v>522</v>
      </c>
      <c r="D14" s="115"/>
      <c r="E14" s="385" t="s">
        <v>523</v>
      </c>
      <c r="F14" s="385"/>
      <c r="G14" s="385"/>
      <c r="H14" s="385"/>
    </row>
  </sheetData>
  <mergeCells count="12">
    <mergeCell ref="E14:H14"/>
    <mergeCell ref="B4:B5"/>
    <mergeCell ref="C4:C5"/>
    <mergeCell ref="D4:D5"/>
    <mergeCell ref="E4:E5"/>
    <mergeCell ref="F4:F5"/>
    <mergeCell ref="C2:E2"/>
    <mergeCell ref="H4:H5"/>
    <mergeCell ref="I4:I5"/>
    <mergeCell ref="J4:J5"/>
    <mergeCell ref="G11:I11"/>
    <mergeCell ref="G4:G5"/>
  </mergeCells>
  <pageMargins left="0.7" right="0.7" top="0.75" bottom="0.75" header="0.3" footer="0.3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60" zoomScaleNormal="100" workbookViewId="0">
      <selection activeCell="B14" sqref="B14:G14"/>
    </sheetView>
  </sheetViews>
  <sheetFormatPr defaultRowHeight="12.75" x14ac:dyDescent="0.2"/>
  <cols>
    <col min="1" max="1" width="4.85546875" style="36" customWidth="1"/>
    <col min="2" max="2" width="35.28515625" style="36" customWidth="1"/>
    <col min="3" max="3" width="36.7109375" style="36" customWidth="1"/>
    <col min="4" max="4" width="15.42578125" style="36" customWidth="1"/>
    <col min="5" max="5" width="16" style="36" customWidth="1"/>
    <col min="6" max="7" width="7.7109375" style="36" customWidth="1"/>
    <col min="8" max="8" width="11.7109375" style="36" customWidth="1"/>
    <col min="9" max="16384" width="9.140625" style="36"/>
  </cols>
  <sheetData>
    <row r="1" spans="1:9" ht="13.5" thickBot="1" x14ac:dyDescent="0.25"/>
    <row r="2" spans="1:9" s="22" customFormat="1" ht="51.75" thickBot="1" x14ac:dyDescent="0.25">
      <c r="B2" s="87" t="s">
        <v>56</v>
      </c>
    </row>
    <row r="3" spans="1:9" s="22" customFormat="1" x14ac:dyDescent="0.2"/>
    <row r="4" spans="1:9" s="23" customFormat="1" ht="24.95" customHeight="1" x14ac:dyDescent="0.2">
      <c r="A4" s="296" t="s">
        <v>4</v>
      </c>
      <c r="B4" s="296" t="s">
        <v>6</v>
      </c>
      <c r="C4" s="296" t="s">
        <v>13</v>
      </c>
      <c r="D4" s="296" t="s">
        <v>7</v>
      </c>
      <c r="E4" s="297" t="s">
        <v>8</v>
      </c>
      <c r="F4" s="300" t="s">
        <v>9</v>
      </c>
      <c r="G4" s="296" t="s">
        <v>26</v>
      </c>
      <c r="H4" s="296" t="s">
        <v>25</v>
      </c>
      <c r="I4" s="297" t="s">
        <v>3</v>
      </c>
    </row>
    <row r="5" spans="1:9" s="23" customFormat="1" ht="24.95" customHeight="1" x14ac:dyDescent="0.2">
      <c r="A5" s="296"/>
      <c r="B5" s="296"/>
      <c r="C5" s="296"/>
      <c r="D5" s="296"/>
      <c r="E5" s="298"/>
      <c r="F5" s="300"/>
      <c r="G5" s="296"/>
      <c r="H5" s="296"/>
      <c r="I5" s="298"/>
    </row>
    <row r="6" spans="1:9" s="23" customFormat="1" x14ac:dyDescent="0.2">
      <c r="A6" s="24"/>
      <c r="B6" s="25"/>
      <c r="C6" s="25"/>
      <c r="D6" s="25"/>
      <c r="E6" s="26"/>
      <c r="F6" s="27"/>
      <c r="G6" s="27"/>
      <c r="H6" s="28"/>
      <c r="I6" s="29"/>
    </row>
    <row r="7" spans="1:9" s="23" customFormat="1" ht="25.5" x14ac:dyDescent="0.2">
      <c r="A7" s="94" t="s">
        <v>10</v>
      </c>
      <c r="B7" s="143" t="s">
        <v>281</v>
      </c>
      <c r="C7" s="143" t="s">
        <v>336</v>
      </c>
      <c r="D7" s="38" t="s">
        <v>410</v>
      </c>
      <c r="E7" s="38" t="s">
        <v>337</v>
      </c>
      <c r="F7" s="144">
        <v>2000</v>
      </c>
      <c r="G7" s="144">
        <v>116</v>
      </c>
      <c r="H7" s="144">
        <v>116</v>
      </c>
      <c r="I7" s="31">
        <f>H7/50</f>
        <v>2.3199999999999998</v>
      </c>
    </row>
    <row r="8" spans="1:9" s="23" customFormat="1" x14ac:dyDescent="0.2">
      <c r="A8" s="94" t="s">
        <v>11</v>
      </c>
      <c r="B8" s="181"/>
      <c r="C8" s="145"/>
      <c r="D8" s="146"/>
      <c r="E8" s="94"/>
      <c r="F8" s="185"/>
      <c r="G8" s="185"/>
      <c r="I8" s="31">
        <f>H8/50</f>
        <v>0</v>
      </c>
    </row>
    <row r="9" spans="1:9" s="23" customFormat="1" x14ac:dyDescent="0.2">
      <c r="A9" s="94" t="s">
        <v>12</v>
      </c>
      <c r="B9" s="95"/>
      <c r="C9" s="95"/>
      <c r="D9" s="95"/>
      <c r="E9" s="94"/>
      <c r="F9" s="73"/>
      <c r="G9" s="73"/>
      <c r="H9" s="94"/>
      <c r="I9" s="31">
        <f>H9/50</f>
        <v>0</v>
      </c>
    </row>
    <row r="10" spans="1:9" s="23" customFormat="1" x14ac:dyDescent="0.2">
      <c r="A10" s="94" t="s">
        <v>32</v>
      </c>
      <c r="B10" s="95"/>
      <c r="C10" s="95"/>
      <c r="D10" s="95"/>
      <c r="E10" s="94"/>
      <c r="F10" s="73"/>
      <c r="G10" s="73"/>
      <c r="H10" s="94"/>
      <c r="I10" s="31">
        <f>H10/50</f>
        <v>0</v>
      </c>
    </row>
    <row r="11" spans="1:9" s="23" customFormat="1" ht="15.75" x14ac:dyDescent="0.2">
      <c r="A11" s="30" t="s">
        <v>33</v>
      </c>
      <c r="B11" s="77"/>
      <c r="C11" s="77"/>
      <c r="D11" s="77"/>
      <c r="E11" s="78"/>
      <c r="F11" s="79"/>
      <c r="G11" s="79"/>
      <c r="H11" s="79"/>
      <c r="I11" s="31">
        <f>H11/50</f>
        <v>0</v>
      </c>
    </row>
    <row r="12" spans="1:9" x14ac:dyDescent="0.2">
      <c r="A12" s="32"/>
      <c r="B12" s="33"/>
      <c r="C12" s="33"/>
      <c r="D12" s="33"/>
      <c r="E12" s="34"/>
      <c r="F12" s="299" t="s">
        <v>57</v>
      </c>
      <c r="G12" s="299"/>
      <c r="H12" s="299"/>
      <c r="I12" s="35">
        <f>SUM(I7:I11)</f>
        <v>2.3199999999999998</v>
      </c>
    </row>
    <row r="13" spans="1:9" x14ac:dyDescent="0.2">
      <c r="B13" s="136"/>
      <c r="C13" s="115"/>
      <c r="D13" s="115"/>
      <c r="E13" s="115"/>
      <c r="F13" s="114"/>
    </row>
    <row r="14" spans="1:9" x14ac:dyDescent="0.2">
      <c r="B14" s="386" t="s">
        <v>522</v>
      </c>
      <c r="C14" s="115"/>
      <c r="D14" s="385" t="s">
        <v>523</v>
      </c>
      <c r="E14" s="385"/>
      <c r="F14" s="385"/>
      <c r="G14" s="385"/>
    </row>
  </sheetData>
  <mergeCells count="11">
    <mergeCell ref="A4:A5"/>
    <mergeCell ref="B4:B5"/>
    <mergeCell ref="C4:C5"/>
    <mergeCell ref="D4:D5"/>
    <mergeCell ref="D14:G14"/>
    <mergeCell ref="F12:H12"/>
    <mergeCell ref="E4:E5"/>
    <mergeCell ref="F4:F5"/>
    <mergeCell ref="H4:H5"/>
    <mergeCell ref="I4:I5"/>
    <mergeCell ref="G4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1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B19" sqref="B19:G19"/>
    </sheetView>
  </sheetViews>
  <sheetFormatPr defaultRowHeight="12.75" x14ac:dyDescent="0.2"/>
  <cols>
    <col min="1" max="1" width="4.140625" style="8" customWidth="1"/>
    <col min="2" max="2" width="42.85546875" style="8" customWidth="1"/>
    <col min="3" max="3" width="29.7109375" style="8" customWidth="1"/>
    <col min="4" max="4" width="26.42578125" style="149" customWidth="1"/>
    <col min="5" max="5" width="20.7109375" style="8" customWidth="1"/>
    <col min="6" max="6" width="9.140625" style="149"/>
    <col min="7" max="16384" width="9.140625" style="8"/>
  </cols>
  <sheetData>
    <row r="1" spans="1:8" ht="13.5" thickBot="1" x14ac:dyDescent="0.25"/>
    <row r="2" spans="1:8" ht="39" thickBot="1" x14ac:dyDescent="0.25">
      <c r="B2" s="87" t="s">
        <v>5</v>
      </c>
    </row>
    <row r="5" spans="1:8" x14ac:dyDescent="0.2">
      <c r="A5" s="301" t="s">
        <v>4</v>
      </c>
      <c r="B5" s="301" t="s">
        <v>6</v>
      </c>
      <c r="C5" s="301" t="s">
        <v>13</v>
      </c>
      <c r="D5" s="301" t="s">
        <v>7</v>
      </c>
      <c r="E5" s="302" t="s">
        <v>8</v>
      </c>
      <c r="F5" s="304" t="s">
        <v>9</v>
      </c>
      <c r="G5" s="301" t="s">
        <v>338</v>
      </c>
      <c r="H5" s="302" t="s">
        <v>3</v>
      </c>
    </row>
    <row r="6" spans="1:8" ht="47.25" customHeight="1" x14ac:dyDescent="0.2">
      <c r="A6" s="301"/>
      <c r="B6" s="301"/>
      <c r="C6" s="301"/>
      <c r="D6" s="301"/>
      <c r="E6" s="303"/>
      <c r="F6" s="304"/>
      <c r="G6" s="301"/>
      <c r="H6" s="303"/>
    </row>
    <row r="7" spans="1:8" x14ac:dyDescent="0.2">
      <c r="A7" s="37"/>
      <c r="B7" s="145"/>
      <c r="C7" s="145"/>
      <c r="D7" s="146"/>
      <c r="E7" s="146"/>
      <c r="F7" s="189"/>
      <c r="G7" s="146"/>
      <c r="H7" s="153"/>
    </row>
    <row r="8" spans="1:8" x14ac:dyDescent="0.2">
      <c r="A8" s="37" t="s">
        <v>10</v>
      </c>
      <c r="B8" s="145" t="s">
        <v>281</v>
      </c>
      <c r="C8" s="145" t="s">
        <v>406</v>
      </c>
      <c r="D8" s="146" t="s">
        <v>283</v>
      </c>
      <c r="E8" s="146" t="s">
        <v>411</v>
      </c>
      <c r="F8" s="189">
        <v>2016</v>
      </c>
      <c r="G8" s="146" t="s">
        <v>409</v>
      </c>
      <c r="H8" s="147">
        <f t="shared" ref="H8:H15" si="0">G8/50</f>
        <v>4.8600000000000003</v>
      </c>
    </row>
    <row r="9" spans="1:8" x14ac:dyDescent="0.2">
      <c r="A9" s="37" t="s">
        <v>11</v>
      </c>
      <c r="B9" s="145" t="s">
        <v>281</v>
      </c>
      <c r="C9" s="145" t="s">
        <v>406</v>
      </c>
      <c r="D9" s="146" t="s">
        <v>407</v>
      </c>
      <c r="E9" s="146"/>
      <c r="F9" s="189">
        <v>2015</v>
      </c>
      <c r="G9" s="146" t="s">
        <v>408</v>
      </c>
      <c r="H9" s="147">
        <f t="shared" si="0"/>
        <v>3.58</v>
      </c>
    </row>
    <row r="10" spans="1:8" ht="25.5" x14ac:dyDescent="0.2">
      <c r="A10" s="146" t="s">
        <v>12</v>
      </c>
      <c r="B10" s="181" t="s">
        <v>281</v>
      </c>
      <c r="C10" s="145" t="s">
        <v>282</v>
      </c>
      <c r="D10" s="146" t="s">
        <v>283</v>
      </c>
      <c r="E10" s="94" t="s">
        <v>284</v>
      </c>
      <c r="F10" s="377">
        <v>2009</v>
      </c>
      <c r="G10" s="186">
        <v>183</v>
      </c>
      <c r="H10" s="184">
        <f t="shared" si="0"/>
        <v>3.66</v>
      </c>
    </row>
    <row r="11" spans="1:8" ht="63" x14ac:dyDescent="0.2">
      <c r="A11" s="40" t="s">
        <v>32</v>
      </c>
      <c r="B11" s="182" t="s">
        <v>294</v>
      </c>
      <c r="C11" s="81" t="s">
        <v>285</v>
      </c>
      <c r="D11" s="54" t="s">
        <v>288</v>
      </c>
      <c r="E11" s="148" t="s">
        <v>326</v>
      </c>
      <c r="F11" s="190">
        <v>2006</v>
      </c>
      <c r="G11" s="79">
        <v>43</v>
      </c>
      <c r="H11" s="39">
        <f t="shared" si="0"/>
        <v>0.86</v>
      </c>
    </row>
    <row r="12" spans="1:8" ht="63" x14ac:dyDescent="0.2">
      <c r="A12" s="40" t="s">
        <v>33</v>
      </c>
      <c r="B12" s="182" t="s">
        <v>293</v>
      </c>
      <c r="C12" s="77" t="s">
        <v>287</v>
      </c>
      <c r="D12" s="54" t="s">
        <v>288</v>
      </c>
      <c r="E12" s="78" t="s">
        <v>286</v>
      </c>
      <c r="F12" s="79">
        <v>2006</v>
      </c>
      <c r="G12" s="79">
        <v>25</v>
      </c>
      <c r="H12" s="39">
        <f t="shared" si="0"/>
        <v>0.5</v>
      </c>
    </row>
    <row r="13" spans="1:8" ht="63" x14ac:dyDescent="0.2">
      <c r="A13" s="40" t="s">
        <v>34</v>
      </c>
      <c r="B13" s="183" t="s">
        <v>295</v>
      </c>
      <c r="C13" s="77" t="s">
        <v>289</v>
      </c>
      <c r="D13" s="54" t="s">
        <v>288</v>
      </c>
      <c r="E13" s="78" t="s">
        <v>325</v>
      </c>
      <c r="F13" s="79">
        <v>2004</v>
      </c>
      <c r="G13" s="79">
        <v>7</v>
      </c>
      <c r="H13" s="39">
        <f t="shared" si="0"/>
        <v>0.14000000000000001</v>
      </c>
    </row>
    <row r="14" spans="1:8" ht="31.5" x14ac:dyDescent="0.2">
      <c r="A14" s="38" t="s">
        <v>35</v>
      </c>
      <c r="B14" s="77" t="s">
        <v>296</v>
      </c>
      <c r="C14" s="81" t="s">
        <v>290</v>
      </c>
      <c r="D14" s="78" t="s">
        <v>291</v>
      </c>
      <c r="E14" s="82" t="s">
        <v>292</v>
      </c>
      <c r="F14" s="79">
        <v>1999</v>
      </c>
      <c r="G14" s="79">
        <v>32</v>
      </c>
      <c r="H14" s="39">
        <f t="shared" si="0"/>
        <v>0.64</v>
      </c>
    </row>
    <row r="15" spans="1:8" ht="15.75" x14ac:dyDescent="0.2">
      <c r="A15" s="40"/>
      <c r="B15" s="80"/>
      <c r="C15" s="81"/>
      <c r="D15" s="78"/>
      <c r="E15" s="82"/>
      <c r="F15" s="83"/>
      <c r="G15" s="79"/>
      <c r="H15" s="39">
        <f t="shared" si="0"/>
        <v>0</v>
      </c>
    </row>
    <row r="16" spans="1:8" x14ac:dyDescent="0.2">
      <c r="A16" s="43"/>
      <c r="B16" s="44"/>
      <c r="C16" s="44"/>
      <c r="D16" s="45"/>
      <c r="E16" s="45"/>
      <c r="F16" s="305" t="s">
        <v>27</v>
      </c>
      <c r="G16" s="305"/>
      <c r="H16" s="62">
        <f>SUM(H8:H15)</f>
        <v>14.240000000000002</v>
      </c>
    </row>
    <row r="17" spans="1:8" x14ac:dyDescent="0.2">
      <c r="A17" s="43"/>
      <c r="B17" s="44"/>
      <c r="C17" s="44"/>
      <c r="D17" s="45"/>
      <c r="E17" s="45"/>
      <c r="F17" s="46"/>
      <c r="G17" s="46"/>
      <c r="H17" s="46"/>
    </row>
    <row r="18" spans="1:8" x14ac:dyDescent="0.2">
      <c r="A18" s="43"/>
      <c r="B18" s="44"/>
      <c r="C18" s="44"/>
      <c r="D18" s="45"/>
      <c r="E18" s="45"/>
      <c r="F18" s="46"/>
      <c r="G18" s="46"/>
      <c r="H18" s="46"/>
    </row>
    <row r="19" spans="1:8" x14ac:dyDescent="0.2">
      <c r="B19" s="386" t="s">
        <v>522</v>
      </c>
      <c r="C19" s="115"/>
      <c r="D19" s="385" t="s">
        <v>523</v>
      </c>
      <c r="E19" s="385"/>
      <c r="F19" s="385"/>
      <c r="G19" s="385"/>
    </row>
    <row r="20" spans="1:8" x14ac:dyDescent="0.2">
      <c r="B20" s="115"/>
      <c r="C20" s="115"/>
      <c r="D20" s="187"/>
      <c r="E20" s="187"/>
      <c r="F20" s="116"/>
      <c r="G20" s="36"/>
    </row>
  </sheetData>
  <mergeCells count="10">
    <mergeCell ref="D19:G19"/>
    <mergeCell ref="F16:G16"/>
    <mergeCell ref="G5:G6"/>
    <mergeCell ref="H5:H6"/>
    <mergeCell ref="A5:A6"/>
    <mergeCell ref="B5:B6"/>
    <mergeCell ref="C5:C6"/>
    <mergeCell ref="D5:D6"/>
    <mergeCell ref="E5:E6"/>
    <mergeCell ref="F5:F6"/>
  </mergeCells>
  <phoneticPr fontId="0" type="noConversion"/>
  <pageMargins left="0.75" right="0.75" top="1" bottom="1" header="0.5" footer="0.5"/>
  <pageSetup paperSize="9" scale="86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60" zoomScaleNormal="100" workbookViewId="0">
      <selection activeCell="D20" sqref="D20"/>
    </sheetView>
  </sheetViews>
  <sheetFormatPr defaultRowHeight="12.75" x14ac:dyDescent="0.2"/>
  <cols>
    <col min="1" max="1" width="3.7109375" customWidth="1"/>
    <col min="2" max="2" width="64.140625" customWidth="1"/>
    <col min="3" max="3" width="36" customWidth="1"/>
  </cols>
  <sheetData>
    <row r="1" spans="1:6" ht="13.5" thickBot="1" x14ac:dyDescent="0.25"/>
    <row r="2" spans="1:6" ht="51.75" thickBot="1" x14ac:dyDescent="0.25">
      <c r="B2" s="87" t="s">
        <v>37</v>
      </c>
    </row>
    <row r="5" spans="1:6" ht="24" customHeight="1" x14ac:dyDescent="0.2">
      <c r="A5" s="47" t="s">
        <v>14</v>
      </c>
      <c r="B5" s="48" t="s">
        <v>16</v>
      </c>
      <c r="C5" s="48" t="s">
        <v>15</v>
      </c>
      <c r="D5" s="48" t="s">
        <v>3</v>
      </c>
    </row>
    <row r="6" spans="1:6" x14ac:dyDescent="0.2">
      <c r="A6" s="13">
        <v>1</v>
      </c>
      <c r="B6" s="51"/>
      <c r="C6" s="306"/>
      <c r="D6" s="53"/>
      <c r="E6" s="5"/>
    </row>
    <row r="7" spans="1:6" x14ac:dyDescent="0.2">
      <c r="A7" s="85">
        <v>2</v>
      </c>
      <c r="B7" s="52"/>
      <c r="C7" s="306"/>
      <c r="D7" s="53"/>
      <c r="E7" s="5"/>
    </row>
    <row r="8" spans="1:6" x14ac:dyDescent="0.2">
      <c r="A8" s="85">
        <v>3</v>
      </c>
      <c r="B8" s="52"/>
      <c r="C8" s="306"/>
      <c r="D8" s="53"/>
      <c r="E8" s="5"/>
    </row>
    <row r="9" spans="1:6" x14ac:dyDescent="0.2">
      <c r="A9" s="85">
        <v>4</v>
      </c>
      <c r="B9" s="51"/>
      <c r="C9" s="306"/>
      <c r="D9" s="53"/>
      <c r="E9" s="5"/>
    </row>
    <row r="10" spans="1:6" x14ac:dyDescent="0.2">
      <c r="A10" s="85">
        <v>5</v>
      </c>
      <c r="B10" s="51"/>
      <c r="C10" s="306"/>
      <c r="D10" s="53"/>
      <c r="E10" s="5"/>
    </row>
    <row r="11" spans="1:6" x14ac:dyDescent="0.2">
      <c r="A11" s="50">
        <v>6</v>
      </c>
      <c r="B11" s="52"/>
      <c r="C11" s="307"/>
      <c r="D11" s="49"/>
    </row>
    <row r="12" spans="1:6" x14ac:dyDescent="0.2">
      <c r="A12" s="50">
        <v>7</v>
      </c>
      <c r="B12" s="52"/>
      <c r="C12" s="307"/>
      <c r="D12" s="49"/>
    </row>
    <row r="13" spans="1:6" x14ac:dyDescent="0.2">
      <c r="A13" s="50">
        <v>8</v>
      </c>
      <c r="B13" s="52"/>
      <c r="C13" s="307"/>
      <c r="D13" s="49"/>
    </row>
    <row r="14" spans="1:6" x14ac:dyDescent="0.2">
      <c r="A14" s="8"/>
      <c r="B14" s="8"/>
      <c r="C14" s="6" t="s">
        <v>52</v>
      </c>
      <c r="D14" s="7">
        <f>SUM(D6:D13)</f>
        <v>0</v>
      </c>
    </row>
    <row r="16" spans="1:6" ht="12.75" customHeight="1" x14ac:dyDescent="0.2">
      <c r="B16" s="386" t="s">
        <v>522</v>
      </c>
      <c r="C16" s="386" t="s">
        <v>523</v>
      </c>
      <c r="D16" s="386"/>
      <c r="E16" s="386"/>
      <c r="F16" s="386"/>
    </row>
  </sheetData>
  <mergeCells count="1">
    <mergeCell ref="C6:C13"/>
  </mergeCells>
  <phoneticPr fontId="3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100" workbookViewId="0">
      <selection activeCell="B14" sqref="B14:G14"/>
    </sheetView>
  </sheetViews>
  <sheetFormatPr defaultRowHeight="12.75" x14ac:dyDescent="0.2"/>
  <cols>
    <col min="1" max="1" width="4.85546875" style="8" customWidth="1"/>
    <col min="2" max="2" width="50.28515625" style="8" customWidth="1"/>
    <col min="3" max="3" width="21" style="8" customWidth="1"/>
    <col min="4" max="4" width="9.140625" style="8"/>
    <col min="5" max="5" width="11.7109375" style="8" customWidth="1"/>
    <col min="6" max="6" width="21" style="8" customWidth="1"/>
    <col min="7" max="16384" width="9.140625" style="8"/>
  </cols>
  <sheetData>
    <row r="1" spans="1:7" ht="13.5" thickBot="1" x14ac:dyDescent="0.25"/>
    <row r="2" spans="1:7" ht="26.25" thickBot="1" x14ac:dyDescent="0.25">
      <c r="B2" s="87" t="s">
        <v>50</v>
      </c>
    </row>
    <row r="4" spans="1:7" x14ac:dyDescent="0.2">
      <c r="A4" s="308" t="s">
        <v>20</v>
      </c>
      <c r="B4" s="308" t="s">
        <v>17</v>
      </c>
      <c r="C4" s="308" t="s">
        <v>18</v>
      </c>
      <c r="D4" s="310" t="s">
        <v>9</v>
      </c>
      <c r="E4" s="311" t="s">
        <v>299</v>
      </c>
      <c r="F4" s="311" t="s">
        <v>53</v>
      </c>
      <c r="G4" s="307" t="s">
        <v>3</v>
      </c>
    </row>
    <row r="5" spans="1:7" x14ac:dyDescent="0.2">
      <c r="A5" s="308"/>
      <c r="B5" s="308"/>
      <c r="C5" s="308"/>
      <c r="D5" s="310"/>
      <c r="E5" s="312"/>
      <c r="F5" s="312"/>
      <c r="G5" s="307"/>
    </row>
    <row r="6" spans="1:7" ht="51" x14ac:dyDescent="0.2">
      <c r="A6" s="93">
        <v>1</v>
      </c>
      <c r="B6" s="74" t="s">
        <v>297</v>
      </c>
      <c r="C6" s="93" t="s">
        <v>298</v>
      </c>
      <c r="D6" s="75">
        <v>2011</v>
      </c>
      <c r="E6" s="76">
        <v>13925</v>
      </c>
      <c r="F6" s="76" t="s">
        <v>306</v>
      </c>
      <c r="G6" s="54">
        <f>E6/10000</f>
        <v>1.3925000000000001</v>
      </c>
    </row>
    <row r="7" spans="1:7" ht="51" x14ac:dyDescent="0.2">
      <c r="A7" s="93">
        <v>2</v>
      </c>
      <c r="B7" s="74" t="s">
        <v>297</v>
      </c>
      <c r="C7" s="93" t="s">
        <v>298</v>
      </c>
      <c r="D7" s="75">
        <v>2010</v>
      </c>
      <c r="E7" s="76">
        <v>19715</v>
      </c>
      <c r="F7" s="76" t="s">
        <v>306</v>
      </c>
      <c r="G7" s="54">
        <f>E7/10000</f>
        <v>1.9715</v>
      </c>
    </row>
    <row r="8" spans="1:7" ht="51" x14ac:dyDescent="0.2">
      <c r="A8" s="93">
        <v>3</v>
      </c>
      <c r="B8" s="74" t="s">
        <v>297</v>
      </c>
      <c r="C8" s="93" t="s">
        <v>298</v>
      </c>
      <c r="D8" s="75">
        <v>2009</v>
      </c>
      <c r="E8" s="76">
        <v>13072</v>
      </c>
      <c r="F8" s="76" t="s">
        <v>306</v>
      </c>
      <c r="G8" s="54">
        <f>E8/10000</f>
        <v>1.3071999999999999</v>
      </c>
    </row>
    <row r="9" spans="1:7" ht="12.75" customHeight="1" x14ac:dyDescent="0.2">
      <c r="A9" s="93">
        <v>4</v>
      </c>
      <c r="B9" s="74"/>
      <c r="C9" s="93"/>
      <c r="D9" s="75"/>
      <c r="E9" s="76"/>
      <c r="F9" s="76"/>
      <c r="G9" s="54">
        <f>E9/10000</f>
        <v>0</v>
      </c>
    </row>
    <row r="10" spans="1:7" x14ac:dyDescent="0.2">
      <c r="A10" s="38" t="s">
        <v>33</v>
      </c>
      <c r="B10" s="55"/>
      <c r="C10" s="38"/>
      <c r="D10" s="41"/>
      <c r="E10" s="56"/>
      <c r="F10" s="56"/>
      <c r="G10" s="54">
        <f>E10/10000</f>
        <v>0</v>
      </c>
    </row>
    <row r="11" spans="1:7" x14ac:dyDescent="0.2">
      <c r="E11" s="309" t="s">
        <v>42</v>
      </c>
      <c r="F11" s="309"/>
      <c r="G11" s="57">
        <f>SUM(G6:G10)</f>
        <v>4.6711999999999998</v>
      </c>
    </row>
    <row r="12" spans="1:7" x14ac:dyDescent="0.2">
      <c r="B12" s="136"/>
      <c r="C12" s="115"/>
      <c r="D12" s="115"/>
      <c r="E12" s="115"/>
      <c r="F12" s="114"/>
    </row>
    <row r="13" spans="1:7" x14ac:dyDescent="0.2">
      <c r="B13" s="115"/>
      <c r="C13" s="115"/>
      <c r="D13" s="187"/>
      <c r="E13" s="187"/>
      <c r="F13" s="116"/>
    </row>
    <row r="14" spans="1:7" x14ac:dyDescent="0.2">
      <c r="B14" s="386" t="s">
        <v>522</v>
      </c>
      <c r="C14" s="115"/>
      <c r="D14" s="385" t="s">
        <v>523</v>
      </c>
      <c r="E14" s="385"/>
      <c r="F14" s="385"/>
      <c r="G14" s="385"/>
    </row>
  </sheetData>
  <mergeCells count="9">
    <mergeCell ref="D14:G14"/>
    <mergeCell ref="G4:G5"/>
    <mergeCell ref="A4:A5"/>
    <mergeCell ref="B4:B5"/>
    <mergeCell ref="C4:C5"/>
    <mergeCell ref="E11:F11"/>
    <mergeCell ref="D4:D5"/>
    <mergeCell ref="E4:E5"/>
    <mergeCell ref="F4:F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16" zoomScale="93" zoomScaleNormal="100" zoomScaleSheetLayoutView="93" workbookViewId="0">
      <selection activeCell="B31" sqref="B31:G31"/>
    </sheetView>
  </sheetViews>
  <sheetFormatPr defaultRowHeight="12.75" x14ac:dyDescent="0.2"/>
  <cols>
    <col min="1" max="1" width="4.42578125" style="8" customWidth="1"/>
    <col min="2" max="2" width="62.28515625" style="8" customWidth="1"/>
    <col min="3" max="3" width="17.5703125" style="8" customWidth="1"/>
    <col min="4" max="4" width="9.140625" style="8"/>
    <col min="5" max="5" width="13.85546875" style="8" customWidth="1"/>
    <col min="6" max="6" width="16.85546875" style="8" customWidth="1"/>
    <col min="7" max="16384" width="9.140625" style="8"/>
  </cols>
  <sheetData>
    <row r="1" spans="1:7" ht="13.5" thickBot="1" x14ac:dyDescent="0.25"/>
    <row r="2" spans="1:7" ht="26.25" thickBot="1" x14ac:dyDescent="0.25">
      <c r="B2" s="87" t="s">
        <v>48</v>
      </c>
    </row>
    <row r="4" spans="1:7" ht="33" customHeight="1" x14ac:dyDescent="0.2">
      <c r="A4" s="387" t="s">
        <v>20</v>
      </c>
      <c r="B4" s="387" t="s">
        <v>17</v>
      </c>
      <c r="C4" s="387" t="s">
        <v>18</v>
      </c>
      <c r="D4" s="388" t="s">
        <v>9</v>
      </c>
      <c r="E4" s="389" t="s">
        <v>524</v>
      </c>
      <c r="F4" s="389" t="s">
        <v>22</v>
      </c>
      <c r="G4" s="390" t="s">
        <v>3</v>
      </c>
    </row>
    <row r="5" spans="1:7" ht="30" customHeight="1" x14ac:dyDescent="0.2">
      <c r="A5" s="387"/>
      <c r="B5" s="387"/>
      <c r="C5" s="387"/>
      <c r="D5" s="388"/>
      <c r="E5" s="391"/>
      <c r="F5" s="391"/>
      <c r="G5" s="390"/>
    </row>
    <row r="6" spans="1:7" ht="38.25" x14ac:dyDescent="0.2">
      <c r="A6" s="40" t="s">
        <v>10</v>
      </c>
      <c r="B6" s="58" t="s">
        <v>300</v>
      </c>
      <c r="C6" s="40" t="s">
        <v>301</v>
      </c>
      <c r="D6" s="41">
        <v>2016</v>
      </c>
      <c r="E6" s="59">
        <v>83000</v>
      </c>
      <c r="F6" s="59" t="s">
        <v>306</v>
      </c>
      <c r="G6" s="54">
        <f t="shared" ref="G6:G12" si="0">E6/50000</f>
        <v>1.66</v>
      </c>
    </row>
    <row r="7" spans="1:7" ht="38.25" x14ac:dyDescent="0.2">
      <c r="A7" s="40"/>
      <c r="B7" s="58" t="s">
        <v>300</v>
      </c>
      <c r="C7" s="40" t="s">
        <v>301</v>
      </c>
      <c r="D7" s="41">
        <v>2015</v>
      </c>
      <c r="E7" s="59">
        <v>40000</v>
      </c>
      <c r="F7" s="59" t="s">
        <v>306</v>
      </c>
      <c r="G7" s="54">
        <f t="shared" si="0"/>
        <v>0.8</v>
      </c>
    </row>
    <row r="8" spans="1:7" ht="38.25" x14ac:dyDescent="0.2">
      <c r="A8" s="40"/>
      <c r="B8" s="58" t="s">
        <v>300</v>
      </c>
      <c r="C8" s="40" t="s">
        <v>301</v>
      </c>
      <c r="D8" s="41">
        <v>2014</v>
      </c>
      <c r="E8" s="59">
        <v>15000</v>
      </c>
      <c r="F8" s="59" t="s">
        <v>306</v>
      </c>
      <c r="G8" s="54">
        <f t="shared" si="0"/>
        <v>0.3</v>
      </c>
    </row>
    <row r="9" spans="1:7" ht="51" x14ac:dyDescent="0.2">
      <c r="A9" s="40"/>
      <c r="B9" s="58" t="s">
        <v>302</v>
      </c>
      <c r="C9" s="40" t="s">
        <v>303</v>
      </c>
      <c r="D9" s="41">
        <v>2016</v>
      </c>
      <c r="E9" s="59">
        <v>237320</v>
      </c>
      <c r="F9" s="59" t="s">
        <v>306</v>
      </c>
      <c r="G9" s="54">
        <f t="shared" si="0"/>
        <v>4.7464000000000004</v>
      </c>
    </row>
    <row r="10" spans="1:7" ht="51" x14ac:dyDescent="0.2">
      <c r="A10" s="40"/>
      <c r="B10" s="58" t="s">
        <v>302</v>
      </c>
      <c r="C10" s="40" t="s">
        <v>303</v>
      </c>
      <c r="D10" s="41">
        <v>2015</v>
      </c>
      <c r="E10" s="59">
        <v>100000</v>
      </c>
      <c r="F10" s="59" t="s">
        <v>306</v>
      </c>
      <c r="G10" s="54">
        <f t="shared" si="0"/>
        <v>2</v>
      </c>
    </row>
    <row r="11" spans="1:7" ht="51" x14ac:dyDescent="0.2">
      <c r="A11" s="40" t="s">
        <v>11</v>
      </c>
      <c r="B11" s="58" t="s">
        <v>302</v>
      </c>
      <c r="C11" s="40" t="s">
        <v>303</v>
      </c>
      <c r="D11" s="41">
        <v>2014</v>
      </c>
      <c r="E11" s="150">
        <v>135500</v>
      </c>
      <c r="F11" s="59" t="s">
        <v>306</v>
      </c>
      <c r="G11" s="54">
        <f t="shared" si="0"/>
        <v>2.71</v>
      </c>
    </row>
    <row r="12" spans="1:7" ht="51" x14ac:dyDescent="0.2">
      <c r="A12" s="40" t="s">
        <v>12</v>
      </c>
      <c r="B12" s="58" t="s">
        <v>302</v>
      </c>
      <c r="C12" s="40" t="s">
        <v>303</v>
      </c>
      <c r="D12" s="41">
        <v>2013</v>
      </c>
      <c r="E12" s="150">
        <v>157180</v>
      </c>
      <c r="F12" s="59" t="s">
        <v>306</v>
      </c>
      <c r="G12" s="54">
        <f t="shared" si="0"/>
        <v>3.1436000000000002</v>
      </c>
    </row>
    <row r="13" spans="1:7" ht="51" x14ac:dyDescent="0.2">
      <c r="A13" s="40" t="s">
        <v>32</v>
      </c>
      <c r="B13" s="58" t="s">
        <v>302</v>
      </c>
      <c r="C13" s="40" t="s">
        <v>303</v>
      </c>
      <c r="D13" s="41">
        <v>2012</v>
      </c>
      <c r="E13" s="150">
        <v>90000</v>
      </c>
      <c r="F13" s="59" t="s">
        <v>306</v>
      </c>
      <c r="G13" s="54">
        <f t="shared" ref="G13:G27" si="1">E13/50000</f>
        <v>1.8</v>
      </c>
    </row>
    <row r="14" spans="1:7" x14ac:dyDescent="0.2">
      <c r="A14" s="40" t="s">
        <v>33</v>
      </c>
      <c r="B14" s="58" t="s">
        <v>307</v>
      </c>
      <c r="C14" s="40" t="s">
        <v>309</v>
      </c>
      <c r="D14" s="41">
        <v>2007</v>
      </c>
      <c r="E14" s="150">
        <v>20600</v>
      </c>
      <c r="F14" s="59" t="s">
        <v>308</v>
      </c>
      <c r="G14" s="54">
        <f t="shared" si="1"/>
        <v>0.41199999999999998</v>
      </c>
    </row>
    <row r="15" spans="1:7" x14ac:dyDescent="0.2">
      <c r="A15" s="40" t="s">
        <v>34</v>
      </c>
      <c r="B15" s="58" t="s">
        <v>307</v>
      </c>
      <c r="C15" s="40" t="s">
        <v>309</v>
      </c>
      <c r="D15" s="41">
        <v>2006</v>
      </c>
      <c r="E15" s="150">
        <v>18500</v>
      </c>
      <c r="F15" s="59" t="s">
        <v>308</v>
      </c>
      <c r="G15" s="54">
        <f t="shared" si="1"/>
        <v>0.37</v>
      </c>
    </row>
    <row r="16" spans="1:7" x14ac:dyDescent="0.2">
      <c r="A16" s="40" t="s">
        <v>35</v>
      </c>
      <c r="B16" s="58" t="s">
        <v>307</v>
      </c>
      <c r="C16" s="40" t="s">
        <v>309</v>
      </c>
      <c r="D16" s="41">
        <v>2005</v>
      </c>
      <c r="E16" s="150">
        <v>15000</v>
      </c>
      <c r="F16" s="59" t="s">
        <v>308</v>
      </c>
      <c r="G16" s="54">
        <f t="shared" si="1"/>
        <v>0.3</v>
      </c>
    </row>
    <row r="17" spans="1:7" ht="25.5" x14ac:dyDescent="0.2">
      <c r="A17" s="40" t="s">
        <v>206</v>
      </c>
      <c r="B17" s="58" t="s">
        <v>310</v>
      </c>
      <c r="C17" s="40" t="s">
        <v>311</v>
      </c>
      <c r="D17" s="41">
        <v>2007</v>
      </c>
      <c r="E17" s="59">
        <v>122000</v>
      </c>
      <c r="F17" s="59" t="s">
        <v>328</v>
      </c>
      <c r="G17" s="54">
        <f t="shared" si="1"/>
        <v>2.44</v>
      </c>
    </row>
    <row r="18" spans="1:7" ht="25.5" x14ac:dyDescent="0.2">
      <c r="A18" s="40" t="s">
        <v>212</v>
      </c>
      <c r="B18" s="58" t="s">
        <v>312</v>
      </c>
      <c r="C18" s="151" t="s">
        <v>327</v>
      </c>
      <c r="D18" s="41">
        <v>2006</v>
      </c>
      <c r="E18" s="59">
        <v>9900</v>
      </c>
      <c r="F18" s="59" t="s">
        <v>329</v>
      </c>
      <c r="G18" s="54">
        <f t="shared" si="1"/>
        <v>0.19800000000000001</v>
      </c>
    </row>
    <row r="19" spans="1:7" ht="25.5" x14ac:dyDescent="0.2">
      <c r="A19" s="40"/>
      <c r="B19" s="58" t="s">
        <v>312</v>
      </c>
      <c r="C19" s="30" t="s">
        <v>327</v>
      </c>
      <c r="D19" s="41">
        <v>2005</v>
      </c>
      <c r="E19" s="59">
        <v>4000</v>
      </c>
      <c r="F19" s="59" t="s">
        <v>329</v>
      </c>
      <c r="G19" s="54">
        <f t="shared" si="1"/>
        <v>0.08</v>
      </c>
    </row>
    <row r="20" spans="1:7" x14ac:dyDescent="0.2">
      <c r="A20" s="40" t="s">
        <v>313</v>
      </c>
      <c r="B20" s="58" t="s">
        <v>314</v>
      </c>
      <c r="C20" s="30" t="s">
        <v>315</v>
      </c>
      <c r="D20" s="41">
        <v>2006</v>
      </c>
      <c r="E20" s="59">
        <v>11000</v>
      </c>
      <c r="F20" s="59" t="s">
        <v>329</v>
      </c>
      <c r="G20" s="54">
        <f t="shared" si="1"/>
        <v>0.22</v>
      </c>
    </row>
    <row r="21" spans="1:7" ht="25.5" x14ac:dyDescent="0.2">
      <c r="A21" s="40" t="s">
        <v>236</v>
      </c>
      <c r="B21" s="58" t="s">
        <v>316</v>
      </c>
      <c r="C21" s="40" t="s">
        <v>317</v>
      </c>
      <c r="D21" s="41">
        <v>2004</v>
      </c>
      <c r="E21" s="59">
        <v>33634.800000000003</v>
      </c>
      <c r="F21" s="59" t="s">
        <v>324</v>
      </c>
      <c r="G21" s="54">
        <f>E21/50000</f>
        <v>0.67269600000000007</v>
      </c>
    </row>
    <row r="22" spans="1:7" ht="25.5" x14ac:dyDescent="0.2">
      <c r="A22" s="40" t="s">
        <v>245</v>
      </c>
      <c r="B22" s="58" t="s">
        <v>316</v>
      </c>
      <c r="C22" s="40" t="s">
        <v>317</v>
      </c>
      <c r="D22" s="41">
        <v>2003</v>
      </c>
      <c r="E22" s="59">
        <v>24874.9</v>
      </c>
      <c r="F22" s="59" t="s">
        <v>324</v>
      </c>
      <c r="G22" s="54">
        <f>E22/50000</f>
        <v>0.49749800000000005</v>
      </c>
    </row>
    <row r="23" spans="1:7" ht="25.5" x14ac:dyDescent="0.2">
      <c r="A23" s="40" t="s">
        <v>249</v>
      </c>
      <c r="B23" s="58" t="s">
        <v>316</v>
      </c>
      <c r="C23" s="40" t="s">
        <v>317</v>
      </c>
      <c r="D23" s="41">
        <v>2002</v>
      </c>
      <c r="E23" s="59">
        <v>29421.4</v>
      </c>
      <c r="F23" s="59" t="s">
        <v>324</v>
      </c>
      <c r="G23" s="54">
        <f t="shared" si="1"/>
        <v>0.58842800000000006</v>
      </c>
    </row>
    <row r="24" spans="1:7" ht="25.5" x14ac:dyDescent="0.2">
      <c r="A24" s="40" t="s">
        <v>259</v>
      </c>
      <c r="B24" s="58" t="s">
        <v>316</v>
      </c>
      <c r="C24" s="40" t="s">
        <v>317</v>
      </c>
      <c r="D24" s="41">
        <v>2001</v>
      </c>
      <c r="E24" s="59">
        <v>12175.2</v>
      </c>
      <c r="F24" s="59" t="s">
        <v>324</v>
      </c>
      <c r="G24" s="54">
        <f t="shared" si="1"/>
        <v>0.24350400000000003</v>
      </c>
    </row>
    <row r="25" spans="1:7" ht="25.5" x14ac:dyDescent="0.2">
      <c r="A25" s="40" t="s">
        <v>318</v>
      </c>
      <c r="B25" s="58" t="s">
        <v>321</v>
      </c>
      <c r="C25" s="40" t="s">
        <v>322</v>
      </c>
      <c r="D25" s="41">
        <v>2002</v>
      </c>
      <c r="E25" s="59">
        <v>4500</v>
      </c>
      <c r="F25" s="59" t="s">
        <v>308</v>
      </c>
      <c r="G25" s="54">
        <f t="shared" si="1"/>
        <v>0.09</v>
      </c>
    </row>
    <row r="26" spans="1:7" ht="25.5" x14ac:dyDescent="0.2">
      <c r="A26" s="40" t="s">
        <v>319</v>
      </c>
      <c r="B26" s="58" t="s">
        <v>321</v>
      </c>
      <c r="C26" s="40" t="s">
        <v>323</v>
      </c>
      <c r="D26" s="41">
        <v>2001</v>
      </c>
      <c r="E26" s="59">
        <v>4000</v>
      </c>
      <c r="F26" s="59" t="s">
        <v>308</v>
      </c>
      <c r="G26" s="54">
        <f t="shared" si="1"/>
        <v>0.08</v>
      </c>
    </row>
    <row r="27" spans="1:7" ht="25.5" x14ac:dyDescent="0.2">
      <c r="A27" s="40" t="s">
        <v>320</v>
      </c>
      <c r="B27" s="58" t="s">
        <v>333</v>
      </c>
      <c r="C27" s="40" t="s">
        <v>334</v>
      </c>
      <c r="D27" s="41">
        <v>2001</v>
      </c>
      <c r="E27" s="59">
        <v>2500</v>
      </c>
      <c r="F27" s="59" t="s">
        <v>335</v>
      </c>
      <c r="G27" s="54">
        <f t="shared" si="1"/>
        <v>0.05</v>
      </c>
    </row>
    <row r="28" spans="1:7" x14ac:dyDescent="0.2">
      <c r="E28" s="6" t="s">
        <v>49</v>
      </c>
      <c r="F28" s="6"/>
      <c r="G28" s="6">
        <f>SUM(G6:G27)</f>
        <v>23.402125999999999</v>
      </c>
    </row>
    <row r="31" spans="1:7" x14ac:dyDescent="0.2">
      <c r="B31" s="386" t="s">
        <v>522</v>
      </c>
      <c r="C31" s="115"/>
      <c r="D31" s="385" t="s">
        <v>523</v>
      </c>
      <c r="E31" s="385"/>
      <c r="F31" s="385"/>
      <c r="G31" s="385"/>
    </row>
    <row r="32" spans="1:7" x14ac:dyDescent="0.2">
      <c r="B32" s="136"/>
      <c r="C32" s="115"/>
      <c r="D32" s="115"/>
      <c r="E32" s="115"/>
    </row>
    <row r="33" spans="2:5" x14ac:dyDescent="0.2">
      <c r="B33" s="115"/>
      <c r="C33" s="115"/>
      <c r="D33" s="187"/>
      <c r="E33" s="187"/>
    </row>
  </sheetData>
  <mergeCells count="8">
    <mergeCell ref="D31:G31"/>
    <mergeCell ref="E4:E5"/>
    <mergeCell ref="F4:F5"/>
    <mergeCell ref="G4:G5"/>
    <mergeCell ref="A4:A5"/>
    <mergeCell ref="B4:B5"/>
    <mergeCell ref="C4:C5"/>
    <mergeCell ref="D4:D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9" orientation="landscape" horizontalDpi="4294967294" r:id="rId1"/>
  <headerFooter alignWithMargins="0"/>
  <ignoredErrors>
    <ignoredError sqref="A11:A12 A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60" zoomScaleNormal="100" workbookViewId="0">
      <selection activeCell="B14" sqref="B14"/>
    </sheetView>
  </sheetViews>
  <sheetFormatPr defaultRowHeight="12.75" x14ac:dyDescent="0.2"/>
  <cols>
    <col min="1" max="1" width="4.42578125" customWidth="1"/>
    <col min="2" max="2" width="52.7109375" customWidth="1"/>
    <col min="3" max="3" width="14" customWidth="1"/>
    <col min="5" max="5" width="15.7109375" customWidth="1"/>
    <col min="6" max="6" width="21.7109375" customWidth="1"/>
  </cols>
  <sheetData>
    <row r="1" spans="1:7" ht="13.5" thickBot="1" x14ac:dyDescent="0.25"/>
    <row r="2" spans="1:7" ht="26.25" thickBot="1" x14ac:dyDescent="0.25">
      <c r="B2" s="87" t="s">
        <v>39</v>
      </c>
    </row>
    <row r="4" spans="1:7" ht="30" customHeight="1" x14ac:dyDescent="0.2">
      <c r="A4" s="308" t="s">
        <v>20</v>
      </c>
      <c r="B4" s="308" t="s">
        <v>23</v>
      </c>
      <c r="C4" s="308" t="s">
        <v>24</v>
      </c>
      <c r="D4" s="310" t="s">
        <v>9</v>
      </c>
      <c r="E4" s="311" t="s">
        <v>43</v>
      </c>
      <c r="F4" s="311" t="s">
        <v>19</v>
      </c>
      <c r="G4" s="307" t="s">
        <v>3</v>
      </c>
    </row>
    <row r="5" spans="1:7" ht="12.75" customHeight="1" x14ac:dyDescent="0.2">
      <c r="A5" s="308"/>
      <c r="B5" s="308"/>
      <c r="C5" s="308"/>
      <c r="D5" s="310"/>
      <c r="E5" s="312"/>
      <c r="F5" s="312"/>
      <c r="G5" s="307"/>
    </row>
    <row r="6" spans="1:7" ht="15.75" x14ac:dyDescent="0.2">
      <c r="A6" s="40" t="s">
        <v>10</v>
      </c>
      <c r="B6" s="81"/>
      <c r="C6" s="82"/>
      <c r="D6" s="83"/>
      <c r="E6" s="86"/>
      <c r="F6" s="86"/>
      <c r="G6" s="60">
        <f>E6/2000</f>
        <v>0</v>
      </c>
    </row>
    <row r="7" spans="1:7" ht="15.75" x14ac:dyDescent="0.2">
      <c r="A7" s="40" t="s">
        <v>11</v>
      </c>
      <c r="B7" s="81"/>
      <c r="C7" s="82"/>
      <c r="D7" s="83"/>
      <c r="E7" s="86"/>
      <c r="F7" s="86"/>
      <c r="G7" s="60">
        <f>E7/2000</f>
        <v>0</v>
      </c>
    </row>
    <row r="8" spans="1:7" x14ac:dyDescent="0.2">
      <c r="A8" s="40" t="s">
        <v>12</v>
      </c>
      <c r="B8" s="58"/>
      <c r="C8" s="40"/>
      <c r="D8" s="41"/>
      <c r="E8" s="42"/>
      <c r="F8" s="59"/>
      <c r="G8" s="60">
        <f>E8/2000</f>
        <v>0</v>
      </c>
    </row>
    <row r="9" spans="1:7" x14ac:dyDescent="0.2">
      <c r="E9" s="309" t="s">
        <v>40</v>
      </c>
      <c r="F9" s="309"/>
      <c r="G9" s="61">
        <f>SUM(G6:G8)</f>
        <v>0</v>
      </c>
    </row>
    <row r="12" spans="1:7" x14ac:dyDescent="0.2">
      <c r="B12" s="386" t="s">
        <v>522</v>
      </c>
      <c r="C12" s="115"/>
      <c r="D12" s="385" t="s">
        <v>523</v>
      </c>
      <c r="E12" s="385"/>
      <c r="F12" s="385"/>
      <c r="G12" s="385"/>
    </row>
  </sheetData>
  <mergeCells count="9">
    <mergeCell ref="D12:G12"/>
    <mergeCell ref="G4:G5"/>
    <mergeCell ref="E9:F9"/>
    <mergeCell ref="A4:A5"/>
    <mergeCell ref="B4:B5"/>
    <mergeCell ref="C4:C5"/>
    <mergeCell ref="D4:D5"/>
    <mergeCell ref="E4:E5"/>
    <mergeCell ref="F4:F5"/>
  </mergeCells>
  <phoneticPr fontId="3" type="noConversion"/>
  <pageMargins left="0.75" right="0.75" top="1" bottom="1" header="0.5" footer="0.5"/>
  <pageSetup paperSize="9" orientation="landscape" horizontalDpi="4294967294" verticalDpi="0" r:id="rId1"/>
  <headerFooter alignWithMargins="0"/>
  <ignoredErrors>
    <ignoredError sqref="A6:A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60" zoomScaleNormal="100" workbookViewId="0">
      <selection activeCell="B13" sqref="B13:G13"/>
    </sheetView>
  </sheetViews>
  <sheetFormatPr defaultRowHeight="12.75" x14ac:dyDescent="0.2"/>
  <cols>
    <col min="1" max="1" width="5.7109375" style="8" customWidth="1"/>
    <col min="2" max="2" width="50" style="8" customWidth="1"/>
    <col min="3" max="3" width="15.7109375" style="8" customWidth="1"/>
    <col min="4" max="4" width="9.140625" style="8"/>
    <col min="5" max="5" width="12.28515625" style="8" customWidth="1"/>
    <col min="6" max="6" width="19.7109375" style="8" customWidth="1"/>
    <col min="7" max="16384" width="9.140625" style="8"/>
  </cols>
  <sheetData>
    <row r="1" spans="1:9" ht="13.5" thickBot="1" x14ac:dyDescent="0.25"/>
    <row r="2" spans="1:9" ht="26.25" thickBot="1" x14ac:dyDescent="0.25">
      <c r="B2" s="87" t="s">
        <v>38</v>
      </c>
    </row>
    <row r="4" spans="1:9" ht="15" customHeight="1" x14ac:dyDescent="0.2">
      <c r="A4" s="308" t="s">
        <v>20</v>
      </c>
      <c r="B4" s="308" t="s">
        <v>23</v>
      </c>
      <c r="C4" s="308" t="s">
        <v>24</v>
      </c>
      <c r="D4" s="310" t="s">
        <v>9</v>
      </c>
      <c r="E4" s="311" t="s">
        <v>59</v>
      </c>
      <c r="F4" s="311" t="s">
        <v>19</v>
      </c>
      <c r="G4" s="307" t="s">
        <v>3</v>
      </c>
      <c r="H4" s="88"/>
      <c r="I4" s="88"/>
    </row>
    <row r="5" spans="1:9" ht="21.75" customHeight="1" x14ac:dyDescent="0.2">
      <c r="A5" s="308"/>
      <c r="B5" s="308"/>
      <c r="C5" s="308"/>
      <c r="D5" s="310"/>
      <c r="E5" s="312"/>
      <c r="F5" s="312"/>
      <c r="G5" s="307"/>
      <c r="H5" s="88"/>
      <c r="I5" s="88"/>
    </row>
    <row r="6" spans="1:9" ht="15.75" x14ac:dyDescent="0.2">
      <c r="A6" s="40" t="s">
        <v>10</v>
      </c>
      <c r="B6" s="81"/>
      <c r="C6" s="82"/>
      <c r="D6" s="83"/>
      <c r="E6" s="86"/>
      <c r="F6" s="86"/>
      <c r="G6" s="60">
        <f>E6/10000</f>
        <v>0</v>
      </c>
      <c r="H6" s="88"/>
      <c r="I6" s="88"/>
    </row>
    <row r="7" spans="1:9" ht="15.75" x14ac:dyDescent="0.2">
      <c r="A7" s="40" t="s">
        <v>11</v>
      </c>
      <c r="B7" s="81"/>
      <c r="C7" s="82"/>
      <c r="D7" s="83"/>
      <c r="E7" s="86"/>
      <c r="F7" s="86"/>
      <c r="G7" s="60">
        <f>E7/10000</f>
        <v>0</v>
      </c>
      <c r="H7" s="88"/>
      <c r="I7" s="88"/>
    </row>
    <row r="8" spans="1:9" x14ac:dyDescent="0.2">
      <c r="A8" s="40" t="s">
        <v>12</v>
      </c>
      <c r="B8" s="58"/>
      <c r="C8" s="40"/>
      <c r="D8" s="41"/>
      <c r="E8" s="42"/>
      <c r="F8" s="59"/>
      <c r="G8" s="60">
        <f>E8/10000</f>
        <v>0</v>
      </c>
      <c r="H8" s="88"/>
      <c r="I8" s="88"/>
    </row>
    <row r="9" spans="1:9" x14ac:dyDescent="0.2">
      <c r="A9"/>
      <c r="B9"/>
      <c r="C9"/>
      <c r="D9"/>
      <c r="E9" s="309" t="s">
        <v>41</v>
      </c>
      <c r="F9" s="309"/>
      <c r="G9" s="61">
        <f>SUM(G6:G8)</f>
        <v>0</v>
      </c>
      <c r="H9" s="88"/>
      <c r="I9" s="88"/>
    </row>
    <row r="10" spans="1:9" x14ac:dyDescent="0.2">
      <c r="A10" s="43"/>
      <c r="B10" s="91"/>
      <c r="C10" s="43"/>
      <c r="D10" s="46"/>
      <c r="E10" s="89"/>
      <c r="F10" s="89"/>
      <c r="G10" s="90"/>
      <c r="H10" s="88"/>
      <c r="I10" s="88"/>
    </row>
    <row r="11" spans="1:9" x14ac:dyDescent="0.2">
      <c r="A11" s="43"/>
      <c r="B11" s="91"/>
      <c r="C11" s="43"/>
      <c r="D11" s="46"/>
      <c r="E11" s="89"/>
      <c r="F11" s="89"/>
      <c r="G11" s="90"/>
      <c r="H11" s="88"/>
      <c r="I11" s="88"/>
    </row>
    <row r="12" spans="1:9" x14ac:dyDescent="0.2">
      <c r="A12" s="43"/>
      <c r="B12" s="91"/>
      <c r="C12" s="43"/>
      <c r="D12" s="46"/>
      <c r="E12" s="89"/>
      <c r="F12" s="89"/>
      <c r="G12" s="90"/>
      <c r="H12" s="88"/>
      <c r="I12" s="88"/>
    </row>
    <row r="13" spans="1:9" x14ac:dyDescent="0.2">
      <c r="A13" s="43"/>
      <c r="B13" s="386" t="s">
        <v>522</v>
      </c>
      <c r="C13" s="115"/>
      <c r="D13" s="385" t="s">
        <v>523</v>
      </c>
      <c r="E13" s="385"/>
      <c r="F13" s="385"/>
      <c r="G13" s="385"/>
      <c r="H13" s="88"/>
      <c r="I13" s="88"/>
    </row>
    <row r="14" spans="1:9" x14ac:dyDescent="0.2">
      <c r="A14" s="43"/>
      <c r="B14" s="91"/>
      <c r="C14" s="43"/>
      <c r="D14" s="46"/>
      <c r="E14" s="89"/>
      <c r="F14" s="89"/>
      <c r="G14" s="90"/>
      <c r="H14" s="88"/>
      <c r="I14" s="88"/>
    </row>
    <row r="15" spans="1:9" x14ac:dyDescent="0.2">
      <c r="A15" s="43"/>
      <c r="B15" s="91"/>
      <c r="C15" s="43"/>
      <c r="D15" s="46"/>
      <c r="E15" s="89"/>
      <c r="F15" s="89"/>
      <c r="G15" s="90"/>
      <c r="H15" s="88"/>
      <c r="I15" s="88"/>
    </row>
    <row r="16" spans="1:9" x14ac:dyDescent="0.2">
      <c r="A16" s="43"/>
      <c r="B16" s="91"/>
      <c r="C16" s="43"/>
      <c r="D16" s="46"/>
      <c r="E16" s="89"/>
      <c r="F16" s="89"/>
      <c r="G16" s="90"/>
      <c r="H16" s="88"/>
      <c r="I16" s="88"/>
    </row>
    <row r="17" spans="1:9" x14ac:dyDescent="0.2">
      <c r="A17" s="43"/>
      <c r="B17" s="91"/>
      <c r="C17" s="43"/>
      <c r="D17" s="46"/>
      <c r="E17" s="89"/>
      <c r="F17" s="89"/>
      <c r="G17" s="90"/>
      <c r="H17" s="88"/>
      <c r="I17" s="88"/>
    </row>
    <row r="18" spans="1:9" x14ac:dyDescent="0.2">
      <c r="A18" s="43"/>
      <c r="B18" s="91"/>
      <c r="C18" s="43"/>
      <c r="D18" s="46"/>
      <c r="E18" s="89"/>
      <c r="F18" s="89"/>
      <c r="G18" s="90"/>
      <c r="H18" s="88"/>
      <c r="I18" s="88"/>
    </row>
    <row r="19" spans="1:9" x14ac:dyDescent="0.2">
      <c r="A19" s="43"/>
      <c r="B19" s="91"/>
      <c r="C19" s="43"/>
      <c r="D19" s="46"/>
      <c r="E19" s="89"/>
      <c r="F19" s="89"/>
      <c r="G19" s="90"/>
      <c r="H19" s="88"/>
      <c r="I19" s="88"/>
    </row>
    <row r="20" spans="1:9" x14ac:dyDescent="0.2">
      <c r="A20" s="43"/>
      <c r="B20" s="91"/>
      <c r="C20" s="43"/>
      <c r="D20" s="46"/>
      <c r="E20" s="89"/>
      <c r="F20" s="89"/>
      <c r="G20" s="90"/>
      <c r="H20" s="88"/>
      <c r="I20" s="88"/>
    </row>
    <row r="21" spans="1:9" x14ac:dyDescent="0.2">
      <c r="A21" s="43"/>
      <c r="B21" s="91"/>
      <c r="C21" s="43"/>
      <c r="D21" s="46"/>
      <c r="E21" s="89"/>
      <c r="F21" s="89"/>
      <c r="G21" s="90"/>
      <c r="H21" s="88"/>
      <c r="I21" s="88"/>
    </row>
    <row r="22" spans="1:9" x14ac:dyDescent="0.2">
      <c r="A22" s="43"/>
      <c r="B22" s="91"/>
      <c r="C22" s="43"/>
      <c r="D22" s="46"/>
      <c r="E22" s="89"/>
      <c r="F22" s="89"/>
      <c r="G22" s="90"/>
      <c r="H22" s="88"/>
      <c r="I22" s="88"/>
    </row>
    <row r="23" spans="1:9" x14ac:dyDescent="0.2">
      <c r="A23" s="43"/>
      <c r="B23" s="91"/>
      <c r="C23" s="45"/>
      <c r="D23" s="46"/>
      <c r="E23" s="89"/>
      <c r="F23" s="89"/>
      <c r="G23" s="313"/>
      <c r="H23" s="88"/>
      <c r="I23" s="88"/>
    </row>
    <row r="24" spans="1:9" x14ac:dyDescent="0.2">
      <c r="A24" s="88"/>
      <c r="B24" s="88"/>
      <c r="C24" s="88"/>
      <c r="D24" s="88"/>
      <c r="E24" s="314"/>
      <c r="F24" s="314"/>
      <c r="G24" s="313"/>
      <c r="H24" s="88"/>
      <c r="I24" s="88"/>
    </row>
    <row r="25" spans="1:9" x14ac:dyDescent="0.2">
      <c r="A25" s="88"/>
      <c r="B25" s="88"/>
      <c r="C25" s="88"/>
      <c r="D25" s="88"/>
      <c r="E25" s="88"/>
      <c r="F25" s="88"/>
      <c r="G25" s="88"/>
      <c r="H25" s="88"/>
      <c r="I25" s="88"/>
    </row>
    <row r="26" spans="1:9" x14ac:dyDescent="0.2">
      <c r="A26" s="88"/>
      <c r="B26" s="88"/>
      <c r="C26" s="88"/>
      <c r="D26" s="88"/>
      <c r="E26" s="88"/>
      <c r="F26" s="88"/>
      <c r="G26" s="88"/>
      <c r="H26" s="88"/>
      <c r="I26" s="88"/>
    </row>
    <row r="27" spans="1:9" x14ac:dyDescent="0.2">
      <c r="A27" s="88"/>
      <c r="B27" s="88"/>
      <c r="C27" s="88"/>
      <c r="D27" s="92"/>
      <c r="E27" s="88"/>
      <c r="F27" s="88"/>
      <c r="G27" s="88"/>
      <c r="H27" s="88"/>
      <c r="I27" s="88"/>
    </row>
  </sheetData>
  <mergeCells count="11">
    <mergeCell ref="G4:G5"/>
    <mergeCell ref="A4:A5"/>
    <mergeCell ref="G23:G24"/>
    <mergeCell ref="C4:C5"/>
    <mergeCell ref="D4:D5"/>
    <mergeCell ref="E24:F24"/>
    <mergeCell ref="E4:E5"/>
    <mergeCell ref="F4:F5"/>
    <mergeCell ref="B4:B5"/>
    <mergeCell ref="E9:F9"/>
    <mergeCell ref="D13:G13"/>
  </mergeCells>
  <phoneticPr fontId="0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view="pageBreakPreview" zoomScale="60" zoomScaleNormal="100" workbookViewId="0">
      <selection activeCell="I20" sqref="I20"/>
    </sheetView>
  </sheetViews>
  <sheetFormatPr defaultRowHeight="12.75" x14ac:dyDescent="0.2"/>
  <cols>
    <col min="1" max="1" width="6.140625" customWidth="1"/>
    <col min="2" max="2" width="42.42578125" customWidth="1"/>
    <col min="5" max="5" width="11.140625" customWidth="1"/>
    <col min="6" max="6" width="20.5703125" customWidth="1"/>
  </cols>
  <sheetData>
    <row r="2" spans="1:7" ht="43.5" customHeight="1" x14ac:dyDescent="0.2">
      <c r="B2" s="294" t="s">
        <v>527</v>
      </c>
      <c r="C2" s="295"/>
      <c r="D2" s="295"/>
    </row>
    <row r="4" spans="1:7" x14ac:dyDescent="0.2">
      <c r="A4" s="308" t="s">
        <v>20</v>
      </c>
      <c r="B4" s="308" t="s">
        <v>17</v>
      </c>
      <c r="C4" s="308" t="s">
        <v>18</v>
      </c>
      <c r="D4" s="310" t="s">
        <v>9</v>
      </c>
      <c r="E4" s="311" t="s">
        <v>21</v>
      </c>
      <c r="F4" s="311" t="s">
        <v>22</v>
      </c>
      <c r="G4" s="307" t="s">
        <v>3</v>
      </c>
    </row>
    <row r="5" spans="1:7" ht="27" customHeight="1" x14ac:dyDescent="0.2">
      <c r="A5" s="308"/>
      <c r="B5" s="308"/>
      <c r="C5" s="308"/>
      <c r="D5" s="310"/>
      <c r="E5" s="312"/>
      <c r="F5" s="312"/>
      <c r="G5" s="307"/>
    </row>
    <row r="6" spans="1:7" ht="27" customHeight="1" x14ac:dyDescent="0.2">
      <c r="A6" s="93">
        <v>1</v>
      </c>
      <c r="B6" s="74"/>
      <c r="C6" s="93"/>
      <c r="D6" s="75"/>
      <c r="E6" s="76"/>
      <c r="F6" s="76"/>
      <c r="G6" s="54">
        <f>0.25*E6/10000</f>
        <v>0</v>
      </c>
    </row>
    <row r="7" spans="1:7" ht="27" customHeight="1" x14ac:dyDescent="0.2">
      <c r="A7" s="93">
        <v>2</v>
      </c>
      <c r="B7" s="74"/>
      <c r="C7" s="93"/>
      <c r="D7" s="75"/>
      <c r="E7" s="76"/>
      <c r="F7" s="76"/>
      <c r="G7" s="54">
        <f>0.25*E7/10000</f>
        <v>0</v>
      </c>
    </row>
    <row r="8" spans="1:7" ht="27" customHeight="1" x14ac:dyDescent="0.2">
      <c r="A8" s="93">
        <v>3</v>
      </c>
      <c r="B8" s="74"/>
      <c r="C8" s="93"/>
      <c r="D8" s="75"/>
      <c r="E8" s="76"/>
      <c r="F8" s="76"/>
      <c r="G8" s="54">
        <f>0.25*E8/10000</f>
        <v>0</v>
      </c>
    </row>
    <row r="9" spans="1:7" ht="27" customHeight="1" x14ac:dyDescent="0.2">
      <c r="A9" s="93">
        <v>4</v>
      </c>
      <c r="B9" s="74"/>
      <c r="C9" s="93"/>
      <c r="D9" s="75"/>
      <c r="E9" s="76"/>
      <c r="F9" s="76"/>
      <c r="G9" s="54">
        <f>0.25*E9/10000</f>
        <v>0</v>
      </c>
    </row>
    <row r="10" spans="1:7" x14ac:dyDescent="0.2">
      <c r="A10" s="38" t="s">
        <v>33</v>
      </c>
      <c r="B10" s="55"/>
      <c r="C10" s="38"/>
      <c r="D10" s="41"/>
      <c r="E10" s="56"/>
      <c r="F10" s="56"/>
      <c r="G10" s="54">
        <f>0.25*E10/10000</f>
        <v>0</v>
      </c>
    </row>
    <row r="11" spans="1:7" x14ac:dyDescent="0.2">
      <c r="A11" s="8"/>
      <c r="B11" s="8"/>
      <c r="C11" s="8"/>
      <c r="D11" s="8"/>
      <c r="E11" s="309" t="s">
        <v>44</v>
      </c>
      <c r="F11" s="309"/>
      <c r="G11" s="57">
        <f>SUM(G6:G10)</f>
        <v>0</v>
      </c>
    </row>
    <row r="14" spans="1:7" x14ac:dyDescent="0.2">
      <c r="B14" s="386" t="s">
        <v>522</v>
      </c>
      <c r="C14" s="115"/>
      <c r="D14" s="385" t="s">
        <v>523</v>
      </c>
      <c r="E14" s="385"/>
      <c r="F14" s="385"/>
      <c r="G14" s="385"/>
    </row>
  </sheetData>
  <mergeCells count="10">
    <mergeCell ref="D14:G14"/>
    <mergeCell ref="B2:D2"/>
    <mergeCell ref="G4:G5"/>
    <mergeCell ref="E11:F1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="95" zoomScaleNormal="100" zoomScaleSheetLayoutView="95" workbookViewId="0">
      <selection activeCell="B14" sqref="B14:G14"/>
    </sheetView>
  </sheetViews>
  <sheetFormatPr defaultRowHeight="12.75" x14ac:dyDescent="0.2"/>
  <cols>
    <col min="2" max="2" width="39.5703125" customWidth="1"/>
    <col min="3" max="3" width="13.5703125" customWidth="1"/>
    <col min="5" max="5" width="13.140625" customWidth="1"/>
    <col min="6" max="6" width="13.5703125" customWidth="1"/>
  </cols>
  <sheetData>
    <row r="1" spans="1:7" ht="13.5" thickBot="1" x14ac:dyDescent="0.25"/>
    <row r="2" spans="1:7" ht="54.75" customHeight="1" thickBot="1" x14ac:dyDescent="0.25">
      <c r="B2" s="87" t="s">
        <v>47</v>
      </c>
    </row>
    <row r="4" spans="1:7" x14ac:dyDescent="0.2">
      <c r="A4" s="308" t="s">
        <v>20</v>
      </c>
      <c r="B4" s="308" t="s">
        <v>17</v>
      </c>
      <c r="C4" s="308" t="s">
        <v>18</v>
      </c>
      <c r="D4" s="310" t="s">
        <v>9</v>
      </c>
      <c r="E4" s="311" t="s">
        <v>58</v>
      </c>
      <c r="F4" s="311" t="s">
        <v>22</v>
      </c>
      <c r="G4" s="307" t="s">
        <v>3</v>
      </c>
    </row>
    <row r="5" spans="1:7" ht="26.25" customHeight="1" x14ac:dyDescent="0.2">
      <c r="A5" s="308"/>
      <c r="B5" s="308"/>
      <c r="C5" s="308"/>
      <c r="D5" s="310"/>
      <c r="E5" s="312"/>
      <c r="F5" s="312"/>
      <c r="G5" s="307"/>
    </row>
    <row r="6" spans="1:7" ht="51" x14ac:dyDescent="0.2">
      <c r="A6" s="40" t="s">
        <v>10</v>
      </c>
      <c r="B6" s="58" t="s">
        <v>304</v>
      </c>
      <c r="C6" s="151" t="s">
        <v>305</v>
      </c>
      <c r="D6" s="41">
        <v>2009</v>
      </c>
      <c r="E6" s="59">
        <v>135086</v>
      </c>
      <c r="F6" s="59" t="s">
        <v>306</v>
      </c>
      <c r="G6" s="54">
        <f t="shared" ref="G6:G11" si="0">0.25*E6/50000</f>
        <v>0.67542999999999997</v>
      </c>
    </row>
    <row r="7" spans="1:7" ht="51" x14ac:dyDescent="0.2">
      <c r="A7" s="40" t="s">
        <v>11</v>
      </c>
      <c r="B7" s="58" t="s">
        <v>304</v>
      </c>
      <c r="C7" s="151" t="s">
        <v>305</v>
      </c>
      <c r="D7" s="41">
        <v>2008</v>
      </c>
      <c r="E7" s="59">
        <v>210092</v>
      </c>
      <c r="F7" s="59" t="s">
        <v>306</v>
      </c>
      <c r="G7" s="54">
        <f t="shared" si="0"/>
        <v>1.0504599999999999</v>
      </c>
    </row>
    <row r="8" spans="1:7" ht="51" x14ac:dyDescent="0.2">
      <c r="A8" s="40" t="s">
        <v>12</v>
      </c>
      <c r="B8" s="58" t="s">
        <v>304</v>
      </c>
      <c r="C8" s="151" t="s">
        <v>305</v>
      </c>
      <c r="D8" s="41">
        <v>2007</v>
      </c>
      <c r="E8" s="59">
        <v>32239</v>
      </c>
      <c r="F8" s="59" t="s">
        <v>306</v>
      </c>
      <c r="G8" s="54">
        <f t="shared" si="0"/>
        <v>0.161195</v>
      </c>
    </row>
    <row r="9" spans="1:7" ht="25.5" x14ac:dyDescent="0.2">
      <c r="A9" s="40" t="s">
        <v>32</v>
      </c>
      <c r="B9" s="58" t="s">
        <v>330</v>
      </c>
      <c r="C9" s="151" t="s">
        <v>331</v>
      </c>
      <c r="D9" s="41">
        <v>2005</v>
      </c>
      <c r="E9" s="59">
        <v>8000</v>
      </c>
      <c r="F9" s="59" t="s">
        <v>328</v>
      </c>
      <c r="G9" s="54">
        <f t="shared" si="0"/>
        <v>0.04</v>
      </c>
    </row>
    <row r="10" spans="1:7" ht="25.5" x14ac:dyDescent="0.2">
      <c r="A10" s="40" t="s">
        <v>33</v>
      </c>
      <c r="B10" s="58" t="s">
        <v>330</v>
      </c>
      <c r="C10" s="151" t="s">
        <v>331</v>
      </c>
      <c r="D10" s="41">
        <v>2006</v>
      </c>
      <c r="E10" s="59">
        <v>10000</v>
      </c>
      <c r="F10" s="59" t="s">
        <v>328</v>
      </c>
      <c r="G10" s="54">
        <f t="shared" si="0"/>
        <v>0.05</v>
      </c>
    </row>
    <row r="11" spans="1:7" ht="38.25" x14ac:dyDescent="0.2">
      <c r="A11" s="40" t="s">
        <v>34</v>
      </c>
      <c r="B11" s="58" t="s">
        <v>332</v>
      </c>
      <c r="C11" s="152">
        <v>11711</v>
      </c>
      <c r="D11" s="41">
        <v>2006</v>
      </c>
      <c r="E11" s="59">
        <v>34000</v>
      </c>
      <c r="F11" s="59" t="s">
        <v>328</v>
      </c>
      <c r="G11" s="54">
        <f t="shared" si="0"/>
        <v>0.17</v>
      </c>
    </row>
    <row r="12" spans="1:7" x14ac:dyDescent="0.2">
      <c r="A12" s="8"/>
      <c r="B12" s="8"/>
      <c r="C12" s="8"/>
      <c r="D12" s="8"/>
      <c r="E12" s="6" t="s">
        <v>45</v>
      </c>
      <c r="F12" s="6"/>
      <c r="G12" s="6">
        <f>SUM(G6:G11)</f>
        <v>2.1470850000000001</v>
      </c>
    </row>
    <row r="14" spans="1:7" x14ac:dyDescent="0.2">
      <c r="B14" s="386" t="s">
        <v>522</v>
      </c>
      <c r="C14" s="115"/>
      <c r="D14" s="385" t="s">
        <v>523</v>
      </c>
      <c r="E14" s="385"/>
      <c r="F14" s="385"/>
      <c r="G14" s="385"/>
    </row>
    <row r="15" spans="1:7" x14ac:dyDescent="0.2">
      <c r="B15" s="136"/>
      <c r="C15" s="115"/>
      <c r="D15" s="115"/>
      <c r="E15" s="115"/>
      <c r="F15" s="8"/>
    </row>
    <row r="16" spans="1:7" x14ac:dyDescent="0.2">
      <c r="B16" s="115"/>
      <c r="C16" s="115"/>
      <c r="D16" s="187"/>
      <c r="E16" s="187"/>
      <c r="F16" s="8"/>
    </row>
  </sheetData>
  <mergeCells count="8">
    <mergeCell ref="D14:G14"/>
    <mergeCell ref="G4:G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view="pageBreakPreview" zoomScale="60" zoomScaleNormal="100" workbookViewId="0">
      <selection activeCell="B2" sqref="B2:C2"/>
    </sheetView>
  </sheetViews>
  <sheetFormatPr defaultRowHeight="12.75" x14ac:dyDescent="0.2"/>
  <cols>
    <col min="2" max="2" width="39.42578125" customWidth="1"/>
    <col min="3" max="3" width="18" customWidth="1"/>
    <col min="5" max="5" width="17.42578125" customWidth="1"/>
    <col min="6" max="6" width="24.5703125" customWidth="1"/>
  </cols>
  <sheetData>
    <row r="2" spans="1:7" ht="57.75" customHeight="1" x14ac:dyDescent="0.2">
      <c r="B2" s="294" t="s">
        <v>526</v>
      </c>
      <c r="C2" s="295"/>
    </row>
    <row r="4" spans="1:7" x14ac:dyDescent="0.2">
      <c r="A4" s="308" t="s">
        <v>20</v>
      </c>
      <c r="B4" s="308" t="s">
        <v>23</v>
      </c>
      <c r="C4" s="308" t="s">
        <v>24</v>
      </c>
      <c r="D4" s="310" t="s">
        <v>9</v>
      </c>
      <c r="E4" s="311" t="s">
        <v>43</v>
      </c>
      <c r="F4" s="311" t="s">
        <v>19</v>
      </c>
      <c r="G4" s="307" t="s">
        <v>3</v>
      </c>
    </row>
    <row r="5" spans="1:7" ht="30" customHeight="1" x14ac:dyDescent="0.2">
      <c r="A5" s="308"/>
      <c r="B5" s="308"/>
      <c r="C5" s="308"/>
      <c r="D5" s="310"/>
      <c r="E5" s="312"/>
      <c r="F5" s="312"/>
      <c r="G5" s="307"/>
    </row>
    <row r="6" spans="1:7" ht="15.75" x14ac:dyDescent="0.2">
      <c r="A6" s="40" t="s">
        <v>10</v>
      </c>
      <c r="B6" s="81"/>
      <c r="C6" s="82"/>
      <c r="D6" s="83"/>
      <c r="E6" s="86"/>
      <c r="F6" s="86"/>
      <c r="G6" s="60">
        <f>0.25*E6/2000</f>
        <v>0</v>
      </c>
    </row>
    <row r="7" spans="1:7" ht="15.75" x14ac:dyDescent="0.2">
      <c r="A7" s="40" t="s">
        <v>11</v>
      </c>
      <c r="B7" s="81"/>
      <c r="C7" s="82"/>
      <c r="D7" s="83"/>
      <c r="E7" s="86"/>
      <c r="F7" s="86"/>
      <c r="G7" s="60">
        <f>0.25*E7/2000</f>
        <v>0</v>
      </c>
    </row>
    <row r="8" spans="1:7" x14ac:dyDescent="0.2">
      <c r="A8" s="40" t="s">
        <v>12</v>
      </c>
      <c r="B8" s="58"/>
      <c r="C8" s="40"/>
      <c r="D8" s="41"/>
      <c r="E8" s="42"/>
      <c r="F8" s="59"/>
      <c r="G8" s="60">
        <f>0.25*E8/2000</f>
        <v>0</v>
      </c>
    </row>
    <row r="9" spans="1:7" x14ac:dyDescent="0.2">
      <c r="E9" s="309" t="s">
        <v>46</v>
      </c>
      <c r="F9" s="309"/>
      <c r="G9" s="61">
        <f>SUM(G6:G8)</f>
        <v>0</v>
      </c>
    </row>
    <row r="12" spans="1:7" x14ac:dyDescent="0.2">
      <c r="B12" s="386" t="s">
        <v>522</v>
      </c>
      <c r="C12" s="115"/>
      <c r="D12" s="385" t="s">
        <v>523</v>
      </c>
      <c r="E12" s="385"/>
      <c r="F12" s="385"/>
      <c r="G12" s="385"/>
    </row>
  </sheetData>
  <mergeCells count="10">
    <mergeCell ref="D12:G12"/>
    <mergeCell ref="B2:C2"/>
    <mergeCell ref="G4:G5"/>
    <mergeCell ref="E9:F9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7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="60" zoomScaleNormal="100" workbookViewId="0">
      <selection activeCell="B2" sqref="B2"/>
    </sheetView>
  </sheetViews>
  <sheetFormatPr defaultRowHeight="12.75" x14ac:dyDescent="0.2"/>
  <cols>
    <col min="2" max="2" width="51" customWidth="1"/>
    <col min="5" max="5" width="12.28515625" customWidth="1"/>
    <col min="6" max="6" width="25.5703125" customWidth="1"/>
  </cols>
  <sheetData>
    <row r="1" spans="1:7" ht="13.5" thickBot="1" x14ac:dyDescent="0.25"/>
    <row r="2" spans="1:7" ht="57" customHeight="1" thickBot="1" x14ac:dyDescent="0.25">
      <c r="B2" s="87" t="s">
        <v>525</v>
      </c>
    </row>
    <row r="4" spans="1:7" x14ac:dyDescent="0.2">
      <c r="A4" s="308" t="s">
        <v>20</v>
      </c>
      <c r="B4" s="308" t="s">
        <v>23</v>
      </c>
      <c r="C4" s="308" t="s">
        <v>24</v>
      </c>
      <c r="D4" s="310" t="s">
        <v>9</v>
      </c>
      <c r="E4" s="311" t="s">
        <v>59</v>
      </c>
      <c r="F4" s="311" t="s">
        <v>19</v>
      </c>
      <c r="G4" s="307" t="s">
        <v>3</v>
      </c>
    </row>
    <row r="5" spans="1:7" ht="30" customHeight="1" x14ac:dyDescent="0.2">
      <c r="A5" s="308"/>
      <c r="B5" s="308"/>
      <c r="C5" s="308"/>
      <c r="D5" s="310"/>
      <c r="E5" s="312"/>
      <c r="F5" s="312"/>
      <c r="G5" s="307"/>
    </row>
    <row r="6" spans="1:7" ht="15.75" x14ac:dyDescent="0.2">
      <c r="A6" s="40" t="s">
        <v>10</v>
      </c>
      <c r="B6" s="81"/>
      <c r="C6" s="82"/>
      <c r="D6" s="83"/>
      <c r="E6" s="86"/>
      <c r="F6" s="86"/>
      <c r="G6" s="60">
        <f>0.25*E6/10000</f>
        <v>0</v>
      </c>
    </row>
    <row r="7" spans="1:7" ht="15.75" x14ac:dyDescent="0.2">
      <c r="A7" s="40" t="s">
        <v>11</v>
      </c>
      <c r="B7" s="81"/>
      <c r="C7" s="82"/>
      <c r="D7" s="83"/>
      <c r="E7" s="86"/>
      <c r="F7" s="86"/>
      <c r="G7" s="60">
        <f>0.25*E7/10000</f>
        <v>0</v>
      </c>
    </row>
    <row r="8" spans="1:7" x14ac:dyDescent="0.2">
      <c r="A8" s="40" t="s">
        <v>12</v>
      </c>
      <c r="B8" s="58"/>
      <c r="C8" s="40"/>
      <c r="D8" s="41"/>
      <c r="E8" s="42"/>
      <c r="F8" s="59"/>
      <c r="G8" s="60">
        <f>0.25*E8/10000</f>
        <v>0</v>
      </c>
    </row>
    <row r="9" spans="1:7" x14ac:dyDescent="0.2">
      <c r="E9" s="309" t="s">
        <v>51</v>
      </c>
      <c r="F9" s="309"/>
      <c r="G9" s="61">
        <f>SUM(G6:G8)</f>
        <v>0</v>
      </c>
    </row>
    <row r="13" spans="1:7" x14ac:dyDescent="0.2">
      <c r="B13" s="386" t="s">
        <v>522</v>
      </c>
      <c r="C13" s="115"/>
      <c r="D13" s="385" t="s">
        <v>523</v>
      </c>
      <c r="E13" s="385"/>
      <c r="F13" s="385"/>
      <c r="G13" s="385"/>
    </row>
  </sheetData>
  <mergeCells count="9">
    <mergeCell ref="D13:G13"/>
    <mergeCell ref="G4:G5"/>
    <mergeCell ref="E9:F9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Centralizator</vt:lpstr>
      <vt:lpstr>CDI-ART</vt:lpstr>
      <vt:lpstr>CDI-BRV</vt:lpstr>
      <vt:lpstr>CDI-MON-i</vt:lpstr>
      <vt:lpstr>CDI-MON-n</vt:lpstr>
      <vt:lpstr>DID-MSC</vt:lpstr>
      <vt:lpstr>DID-LAB</vt:lpstr>
      <vt:lpstr>RIA-GRA-i</vt:lpstr>
      <vt:lpstr>RIA-GRA-n</vt:lpstr>
      <vt:lpstr>RIA-CTR-i</vt:lpstr>
      <vt:lpstr>RIA-CTR-n</vt:lpstr>
      <vt:lpstr>RIA-GRA-i-m</vt:lpstr>
      <vt:lpstr>RIA-GRA-n-m</vt:lpstr>
      <vt:lpstr>RIA-CTR-i-m</vt:lpstr>
      <vt:lpstr>RIA-CTR-n-m</vt:lpstr>
      <vt:lpstr>'CDI-ART'!Print_Area</vt:lpstr>
      <vt:lpstr>'CDI-BRV'!Print_Area</vt:lpstr>
      <vt:lpstr>'CDI-MON-i'!Print_Area</vt:lpstr>
      <vt:lpstr>'CDI-MON-n'!Print_Area</vt:lpstr>
      <vt:lpstr>Centralizator!Print_Area</vt:lpstr>
      <vt:lpstr>'DID-LAB'!Print_Area</vt:lpstr>
      <vt:lpstr>'DID-MSC'!Print_Area</vt:lpstr>
      <vt:lpstr>'RIA-CTR-i'!Print_Area</vt:lpstr>
      <vt:lpstr>'RIA-CTR-i-m'!Print_Area</vt:lpstr>
      <vt:lpstr>'RIA-CTR-n-m'!Print_Area</vt:lpstr>
      <vt:lpstr>'RIA-GRA-i'!Print_Area</vt:lpstr>
      <vt:lpstr>'RIA-GRA-i-m'!Print_Area</vt:lpstr>
      <vt:lpstr>'RIA-GRA-n'!Print_Area</vt:lpstr>
      <vt:lpstr>'RIA-GRA-n-m'!Print_Area</vt:lpstr>
    </vt:vector>
  </TitlesOfParts>
  <Company>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Asus</cp:lastModifiedBy>
  <cp:lastPrinted>2017-03-16T04:41:49Z</cp:lastPrinted>
  <dcterms:created xsi:type="dcterms:W3CDTF">2013-10-12T13:45:15Z</dcterms:created>
  <dcterms:modified xsi:type="dcterms:W3CDTF">2017-03-16T04:46:36Z</dcterms:modified>
</cp:coreProperties>
</file>